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20" windowHeight="8970" tabRatio="888" firstSheet="2" activeTab="3"/>
  </bookViews>
  <sheets>
    <sheet name="расчет обеспеченности" sheetId="1" state="hidden" r:id="rId1"/>
    <sheet name="ввод жилья" sheetId="2" state="hidden" r:id="rId2"/>
    <sheet name="Тбилисское" sheetId="3" r:id="rId3"/>
    <sheet name="Тбилисское (2)" sheetId="4" r:id="rId4"/>
  </sheets>
  <definedNames>
    <definedName name="Excel_BuiltIn_Print_Area_2">#REF!</definedName>
    <definedName name="Excel_BuiltIn_Print_Titles_1_1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8">#REF!</definedName>
    <definedName name="_xlnm.Print_Area" localSheetId="2">'Тбилисское'!$A$1:$K$132</definedName>
    <definedName name="_xlnm.Print_Area" localSheetId="3">'Тбилисское (2)'!$A$1:$K$134</definedName>
  </definedNames>
  <calcPr fullCalcOnLoad="1"/>
</workbook>
</file>

<file path=xl/sharedStrings.xml><?xml version="1.0" encoding="utf-8"?>
<sst xmlns="http://schemas.openxmlformats.org/spreadsheetml/2006/main" count="450" uniqueCount="172">
  <si>
    <t>Показатель, единица измерения</t>
  </si>
  <si>
    <t>оценка</t>
  </si>
  <si>
    <t>прогноз</t>
  </si>
  <si>
    <t>Тбилисское</t>
  </si>
  <si>
    <t>Ванновское</t>
  </si>
  <si>
    <t>Ловлинское</t>
  </si>
  <si>
    <t>Геймановское</t>
  </si>
  <si>
    <t>Марьинское</t>
  </si>
  <si>
    <t>Песчаное</t>
  </si>
  <si>
    <t>в том числе:</t>
  </si>
  <si>
    <t>Производство основных видов сельскохозяйственной продукции</t>
  </si>
  <si>
    <t>Зерно и зернобобовые культуры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</si>
  <si>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</si>
  <si>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</si>
  <si>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</si>
  <si>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</si>
  <si>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</si>
  <si>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</si>
  <si>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</si>
  <si>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</si>
  <si>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</si>
  <si>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</si>
  <si>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</si>
  <si>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Индикативный план на 2007 год</t>
  </si>
  <si>
    <t>факт 2005 год</t>
  </si>
  <si>
    <t>оценка 2006 год</t>
  </si>
  <si>
    <t>прогноз 2007 год</t>
  </si>
  <si>
    <t>кол-во мест в ДДУ</t>
  </si>
  <si>
    <t>кол-во детей дошкольного возраста</t>
  </si>
  <si>
    <t>обеспеченность на 1000 детей</t>
  </si>
  <si>
    <t>Алексее - Тенгинское</t>
  </si>
  <si>
    <t>Нововладмировское</t>
  </si>
  <si>
    <t>Индикативный план на 2008 год</t>
  </si>
  <si>
    <t>факт 2006 год</t>
  </si>
  <si>
    <t>оценка 2007 год</t>
  </si>
  <si>
    <t>прогноз 2008 год</t>
  </si>
  <si>
    <t>данные управления образованием</t>
  </si>
  <si>
    <t>данные, внесен. в индик. план.</t>
  </si>
  <si>
    <t>Индикативный план на 2010 год</t>
  </si>
  <si>
    <t>Факт 2008 год</t>
  </si>
  <si>
    <t>Оценка 2009 год</t>
  </si>
  <si>
    <t>Прогноз 2010 год</t>
  </si>
  <si>
    <t>Прогноз 2011 год</t>
  </si>
  <si>
    <t>Прогноз 2012 год</t>
  </si>
  <si>
    <t>Численность детей в  дошкольных  образовательных учреждениях,  чел.</t>
  </si>
  <si>
    <t>Итого по району</t>
  </si>
  <si>
    <t>Численность учащихся в  образовательных учреждениях,  чел.</t>
  </si>
  <si>
    <t>Ввод жилья,  кв. м</t>
  </si>
  <si>
    <t>2008            факт</t>
  </si>
  <si>
    <t>2009 оценка</t>
  </si>
  <si>
    <t>2010 прогноз</t>
  </si>
  <si>
    <t>2011 прогноз</t>
  </si>
  <si>
    <t>2012 прогноз</t>
  </si>
  <si>
    <t>11 мес.</t>
  </si>
  <si>
    <t>Объем продукции сельского хозяйства всех категорий хозяйств, млн. руб.</t>
  </si>
  <si>
    <t>в том числе в сельскохозяйственных организациях</t>
  </si>
  <si>
    <t>Численность поголовья сельскохозяйственных животных на конец года во всех категориях хозяйств</t>
  </si>
  <si>
    <t>в том числе в крестьянских (фермерских) хозяйствах и хозяйствах индивидуальных предпринимателей</t>
  </si>
  <si>
    <t>продукция растениеводства, млн. руб. в ценах соответствующих лет</t>
  </si>
  <si>
    <t>продукция животноводства, млн. руб. в действующих ценах</t>
  </si>
  <si>
    <t>Яйца - всего, млн. штук</t>
  </si>
  <si>
    <t>ПРИЛОЖЕНИЕ</t>
  </si>
  <si>
    <t>Улов рыбы в прудовых и других рыбоводных хозяйствах, тонн</t>
  </si>
  <si>
    <t>№ п/п</t>
  </si>
  <si>
    <t>Сельское хозяйство</t>
  </si>
  <si>
    <t>Картофель - всего, тыс.тонн</t>
  </si>
  <si>
    <t>Овощи - всего, тыс.тонн</t>
  </si>
  <si>
    <t>Плоды и ягоды - всего,  тыс.тонн</t>
  </si>
  <si>
    <t>Виноград - всего, тыс.тонн</t>
  </si>
  <si>
    <t>Мясо в живой массе, тыс.тонн</t>
  </si>
  <si>
    <t>2017 год</t>
  </si>
  <si>
    <t>Среднегодовая численность постоянного населения- всего,тыс.чел.</t>
  </si>
  <si>
    <t>Численность экономически активного населения, тыс.чел.</t>
  </si>
  <si>
    <t>Среднесписочная численность работников (без занятых в ЛПХ И ИТД) по полному кругу предприятий и организаций, тыс.человек</t>
  </si>
  <si>
    <t>Уровень регистрируемой безработницы, в % от численности трудоспособного населения в трудоспособном возрасте</t>
  </si>
  <si>
    <t>Прибыль прибыльных предприятий, млн.руб.</t>
  </si>
  <si>
    <t>Объем отгруженных товаров собственного производства по полному кругу предприятий, млн.руб.</t>
  </si>
  <si>
    <t>Объем отгруженных товаров собственного производства по крупным и средним предприятиям,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</si>
  <si>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</si>
  <si>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</si>
  <si>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тонн</t>
  </si>
  <si>
    <t>Транспорт</t>
  </si>
  <si>
    <t>Рынки товаров и услуг</t>
  </si>
  <si>
    <t>Инвестиционная деятельность</t>
  </si>
  <si>
    <t>Объем инвестиций в основной капитал за счет всех источников финансирования, млн. руб.</t>
  </si>
  <si>
    <t>Объем инвестиций в основной капитал за счет всех источников финансирования по крупным и средним предприятием, млн.руб.</t>
  </si>
  <si>
    <t>х</t>
  </si>
  <si>
    <t>Ввод в эксплуатацию жилых домов - всего, тыс.кв.м. общей площади</t>
  </si>
  <si>
    <t>Социальная сфера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</si>
  <si>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</si>
  <si>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</si>
  <si>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 xml:space="preserve">Охват детей в возрасте 1-6 лет дошкольными учреждениями, % </t>
  </si>
  <si>
    <t>Удельный вес населения, занимающегося спортом, %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</si>
  <si>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</si>
  <si>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</si>
  <si>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 xml:space="preserve">больничными койками, коек на 10 тыс.жителей </t>
  </si>
  <si>
    <t>обеспеченность врачами, чел.на 10 тыс.населения</t>
  </si>
  <si>
    <t>средним медицинским персоналом, чел. на 10 тыс.населения</t>
  </si>
  <si>
    <t>Численность детей в дошкольных образовательных учреждениях, чел.</t>
  </si>
  <si>
    <t>Численность учащихся в общеобразовательных учреждениях, чел.</t>
  </si>
  <si>
    <t>Обеспеченность дошкольными образовательными учреждениями, мест на 1000 детей в возрасте 1-6 лет</t>
  </si>
  <si>
    <t>Количество мест в детских дошкольных учреждениях</t>
  </si>
  <si>
    <t>Количество групп альтернативных моделей дошкольного образования,ед.</t>
  </si>
  <si>
    <t xml:space="preserve">амбулаторно-поликлиническими учреждениями, посещений в смену на 10 тыс.населения ед. </t>
  </si>
  <si>
    <t>количество больничных коек, ед.</t>
  </si>
  <si>
    <t>2018 год</t>
  </si>
  <si>
    <t xml:space="preserve">2018 г. в % </t>
  </si>
  <si>
    <t>к 2017 г.</t>
  </si>
  <si>
    <t>Промышленность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</si>
  <si>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</si>
  <si>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</si>
  <si>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Объем платных услуг населению по полному кругу организаций, млн.руб.</t>
  </si>
  <si>
    <t>в т.ч. по крупным и средним предприятиям, млн.руб.</t>
  </si>
  <si>
    <t>в т.ч. по крупным и средним предприятиям, млн.руб</t>
  </si>
  <si>
    <t>-</t>
  </si>
  <si>
    <t>в % к предыдущему году в сопоставимых ценах</t>
  </si>
  <si>
    <t>2019 год</t>
  </si>
  <si>
    <t>к 2018 г.</t>
  </si>
  <si>
    <t xml:space="preserve">2019 г. в % </t>
  </si>
  <si>
    <t>Глава Тбилисского сельского</t>
  </si>
  <si>
    <t>поселения Тбилисского района</t>
  </si>
  <si>
    <t xml:space="preserve">решением Совета </t>
  </si>
  <si>
    <t xml:space="preserve">Тбилисского сельского поселения </t>
  </si>
  <si>
    <t>Тбилисского района</t>
  </si>
  <si>
    <t>_____________________ № _________</t>
  </si>
  <si>
    <t>2020 год</t>
  </si>
  <si>
    <t xml:space="preserve">2020 г. в % </t>
  </si>
  <si>
    <t>к 2019 г.</t>
  </si>
  <si>
    <t>факт</t>
  </si>
  <si>
    <t>Обрабатывающие производства, млн.руб.</t>
  </si>
  <si>
    <t>Обеспечение электрической энергией, газом и паром;кондиционирование воздуха, млн.руб.</t>
  </si>
  <si>
    <t>Водоснабжение; водоотведение, организация сбора и утилизации отходов, деятельность по ликвидации загрязнений, млн.руб.</t>
  </si>
  <si>
    <t>молоко жидкое обработанное, включая молоко для детского питания, тонн</t>
  </si>
  <si>
    <t>Сыр и продукты сырные и творог, тонн</t>
  </si>
  <si>
    <t>Сахар белый свекловичный или тростниковый и химически чистая сахароза в твердом состоянии без вкусоароматических или красящих добавок, тыс.тонн</t>
  </si>
  <si>
    <t>Кирпич строительный, млн.усл. кирпича</t>
  </si>
  <si>
    <t>Масла растительные, тыс.тонн</t>
  </si>
  <si>
    <t>2021 год</t>
  </si>
  <si>
    <t xml:space="preserve">2021 г. в % </t>
  </si>
  <si>
    <t>к 2020 г.</t>
  </si>
  <si>
    <t>А.Н. Стойкин</t>
  </si>
  <si>
    <t>Масло сливочное,пасты маслянные,масло топленное,жир молочный,спреды и смеси топл.слив.-растит.,тонн</t>
  </si>
  <si>
    <t>численность занятых в экономике,чел</t>
  </si>
  <si>
    <t>в том числе по крупным и средним организациям, млн.руб.</t>
  </si>
  <si>
    <t>Фонд оплаты труда, тыс.руб.</t>
  </si>
  <si>
    <t>в том числе по крупным и средним организациям, тыс.руб.</t>
  </si>
  <si>
    <t>Среднегодовая численноть зарегистрированных безработных, человек</t>
  </si>
  <si>
    <t>Номинальная начисленная среднемесячная заработная плата по полному кругу предприятий и организаций, тыс.руб.</t>
  </si>
  <si>
    <t>Номинальная начисленная среднемесячная заработная плата по организациям, не относящимся к субъектам малого предпринимательства, тыс.руб.</t>
  </si>
  <si>
    <t xml:space="preserve">  </t>
  </si>
  <si>
    <t>Объем услуг по транспортировке и хранению, за исключением деятельности почтовой связи и курьерской деятельности по полному кругу организаций-всего, млн. руб.</t>
  </si>
  <si>
    <t>Объем услуг по транспортировке и хранению, за исключением деятельности почтовой связи и курьерской деятельности по крупным и средним предприятиям, млн.руб.</t>
  </si>
  <si>
    <t>Количество  малых и средних предприятий (юридических лиц) , единиц</t>
  </si>
  <si>
    <t>Среднесписочная численность работников (без внешних совместителей) малых и средних предприятий (юридических лиц), человек.</t>
  </si>
  <si>
    <t>Показатели индикативного плана социально-экономического развития Тбилисского                                                                         сельского поселения Тбилисского района на 2019 год и на плановый период 2020 и 2021 годов</t>
  </si>
  <si>
    <t>УТВЕРЖДЕНЫ</t>
  </si>
  <si>
    <t>ПРОЕКТ</t>
  </si>
  <si>
    <t>Показатели индикативного плана социально-экономического развития Тбилисского                                                                         сельского поселения Тбилисского района на 2020 год и на плановый период 2021 и 2022 годов</t>
  </si>
  <si>
    <t>2022 год</t>
  </si>
  <si>
    <t xml:space="preserve">2022г. в % </t>
  </si>
  <si>
    <t>к 2021 г.</t>
  </si>
  <si>
    <t xml:space="preserve">Начальник финансового отдела </t>
  </si>
  <si>
    <t xml:space="preserve">администрации Тбилисского сельского </t>
  </si>
  <si>
    <t>А.Б. Мельникова</t>
  </si>
  <si>
    <t>в том числе по крупным и средним, млн.руб.</t>
  </si>
  <si>
    <t>в том числе по крупным и средним, тыс.руб.</t>
  </si>
  <si>
    <t>Объем услуг по транспортировке и хранению, за исключением деятельности почтовой связи и курьерской деятельности , млн. руб.</t>
  </si>
  <si>
    <t>к решению Совета</t>
  </si>
  <si>
    <t>Тбилисского сельского</t>
  </si>
  <si>
    <t>поселения Тбилисского</t>
  </si>
  <si>
    <t>района</t>
  </si>
  <si>
    <t>от __________ года № ______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</si>
</sst>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\-???_р_._-;_-@_-"/>
    <numFmt numFmtId="173" formatCode="#,##0.000"/>
    <numFmt numFmtId="174" formatCode="_-* #,##0.0_р_._-;\-* #,##0.0_р_._-;_-* \-?_р_._-;_-@_-"/>
    <numFmt numFmtId="175" formatCode="0.000"/>
    <numFmt numFmtId="176" formatCode="_-* #,##0.0_р_._-;\-* #,##0.0_р_._-;_-* &quot;-&quot;?_р_._-;_-@_-"/>
    <numFmt numFmtId="177" formatCode="_-* #,##0.000_р_._-;\-* #,##0.000_р_._-;_-* &quot;-&quot;???_р_._-;_-@_-"/>
    <numFmt numFmtId="178" formatCode="_-* #,##0.00_р_._-;\-* #,##0.00_р_._-;_-* \-?_р_._-;_-@_-"/>
    <numFmt numFmtId="179" formatCode="#,##0.0_ ;\-#,##0.0\ "/>
    <numFmt numFmtId="180" formatCode="_-* #,##0_р_._-;\-* #,##0_р_._-;_-* \-?_р_._-;_-@_-"/>
    <numFmt numFmtId="181" formatCode="_-* #,##0.00_р_._-;\-* #,##0.00_р_._-;_-* \-???_р_._-;_-@_-"/>
    <numFmt numFmtId="182" formatCode="_-* #,##0.0_р_._-;\-* #,##0.0_р_._-;_-* \-???_р_._-;_-@_-"/>
    <numFmt numFmtId="183" formatCode="_-* #,##0_р_._-;\-* #,##0_р_._-;_-* \-???_р_._-;_-@_-"/>
    <numFmt numFmtId="184" formatCode="_-* #,##0.000_р_._-;\-* #,##0.000_р_._-;_-* \-?_р_._-;_-@_-"/>
    <numFmt numFmtId="185" formatCode="_-* #,##0.000_р_._-;\-* #,##0.000_р_._-;_-* &quot;-&quot;??_р_._-;_-@_-"/>
    <numFmt numFmtId="186" formatCode="_-* #,##0.0000_р_._-;\-* #,##0.0000_р_._-;_-* \-?_р_._-;_-@_-"/>
    <numFmt numFmtId="187" formatCode="#,##0.0"/>
    <numFmt numFmtId="188" formatCode="_-* #,##0.00[$р.-419]_-;\-* #,##0.00[$р.-419]_-;_-* &quot;-&quot;??[$р.-419]_-;_-@_-"/>
    <numFmt numFmtId="189" formatCode="_-* #,##0.0_р_._-;\-* #,##0.0_р_._-;_-* &quot;-&quot;_р_._-;_-@_-"/>
    <numFmt numFmtId="190" formatCode="0.0"/>
    <numFmt numFmtId="191" formatCode="_-* #,##0.0000_р_._-;\-* #,##0.0000_р_._-;_-* \-???_р_._-;_-@_-"/>
    <numFmt numFmtId="192" formatCode="_-* #,##0.000_р_._-;\-* #,##0.000_р_._-;_-* &quot;-&quot;?_р_._-;_-@_-"/>
    <numFmt numFmtId="193" formatCode="_-* #,##0.00_р_._-;\-* #,##0.0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0000_р_._-;\-* #,##0.00000_р_._-;_-* \-?_р_._-;_-@_-"/>
    <numFmt numFmtId="199" formatCode="#,##0.000_ ;\-#,##0.000\ "/>
    <numFmt numFmtId="200" formatCode="_-* #,##0.0000_р_._-;\-* #,##0.0000_р_._-;_-* &quot;-&quot;?_р_._-;_-@_-"/>
    <numFmt numFmtId="201" formatCode="_-* #,##0.0000_р_._-;\-* #,##0.0000_р_._-;_-* &quot;-&quot;????_р_._-;_-@_-"/>
    <numFmt numFmtId="202" formatCode="0.00000"/>
    <numFmt numFmtId="203" formatCode="0.0000"/>
    <numFmt numFmtId="204" formatCode="#,##0.00_ ;\-#,##0.00\ "/>
  </numFmts>
  <fonts count="39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u val="single"/>
      <sz val="9"/>
      <color indexed="12"/>
      <name val="Arial Cyr"/>
      <family val="2"/>
    </font>
    <font>
      <u val="single"/>
      <sz val="9"/>
      <color indexed="36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i/>
      <sz val="14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4" borderId="11" xfId="0" applyFont="1" applyFill="1" applyBorder="1" applyAlignment="1">
      <alignment horizontal="justify"/>
    </xf>
    <xf numFmtId="0" fontId="0" fillId="4" borderId="12" xfId="0" applyFont="1" applyFill="1" applyBorder="1" applyAlignment="1">
      <alignment horizontal="justify"/>
    </xf>
    <xf numFmtId="0" fontId="0" fillId="4" borderId="13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22" borderId="11" xfId="0" applyFont="1" applyFill="1" applyBorder="1" applyAlignment="1">
      <alignment horizontal="justify"/>
    </xf>
    <xf numFmtId="0" fontId="0" fillId="22" borderId="12" xfId="0" applyFont="1" applyFill="1" applyBorder="1" applyAlignment="1">
      <alignment horizontal="justify"/>
    </xf>
    <xf numFmtId="0" fontId="0" fillId="22" borderId="13" xfId="0" applyFont="1" applyFill="1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14" xfId="0" applyFont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1" fontId="0" fillId="22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1" fontId="0" fillId="22" borderId="17" xfId="0" applyNumberFormat="1" applyFill="1" applyBorder="1" applyAlignment="1">
      <alignment/>
    </xf>
    <xf numFmtId="0" fontId="0" fillId="0" borderId="0" xfId="0" applyNumberFormat="1" applyAlignment="1">
      <alignment/>
    </xf>
    <xf numFmtId="1" fontId="22" fillId="4" borderId="18" xfId="0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2" fillId="0" borderId="1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2" fontId="22" fillId="0" borderId="18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/>
    </xf>
    <xf numFmtId="175" fontId="0" fillId="0" borderId="10" xfId="0" applyNumberFormat="1" applyBorder="1" applyAlignment="1">
      <alignment horizontal="right"/>
    </xf>
    <xf numFmtId="175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 horizontal="right"/>
    </xf>
    <xf numFmtId="175" fontId="0" fillId="0" borderId="10" xfId="0" applyNumberForma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0" xfId="0" applyFont="1" applyAlignment="1">
      <alignment horizontal="right"/>
    </xf>
    <xf numFmtId="175" fontId="19" fillId="0" borderId="19" xfId="0" applyNumberFormat="1" applyFont="1" applyFill="1" applyBorder="1" applyAlignment="1">
      <alignment horizontal="right" vertical="center"/>
    </xf>
    <xf numFmtId="190" fontId="29" fillId="0" borderId="19" xfId="0" applyNumberFormat="1" applyFont="1" applyFill="1" applyBorder="1" applyAlignment="1">
      <alignment horizontal="right" vertical="center"/>
    </xf>
    <xf numFmtId="182" fontId="29" fillId="0" borderId="19" xfId="0" applyNumberFormat="1" applyFont="1" applyFill="1" applyBorder="1" applyAlignment="1">
      <alignment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wrapText="1"/>
    </xf>
    <xf numFmtId="190" fontId="19" fillId="0" borderId="0" xfId="0" applyNumberFormat="1" applyFont="1" applyFill="1" applyAlignment="1">
      <alignment/>
    </xf>
    <xf numFmtId="17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84" fontId="19" fillId="0" borderId="19" xfId="0" applyNumberFormat="1" applyFont="1" applyFill="1" applyBorder="1" applyAlignment="1">
      <alignment vertical="center"/>
    </xf>
    <xf numFmtId="0" fontId="33" fillId="0" borderId="20" xfId="0" applyFont="1" applyFill="1" applyBorder="1" applyAlignment="1">
      <alignment horizontal="left" vertical="center"/>
    </xf>
    <xf numFmtId="186" fontId="19" fillId="0" borderId="19" xfId="0" applyNumberFormat="1" applyFont="1" applyFill="1" applyBorder="1" applyAlignment="1">
      <alignment horizontal="justify" vertical="center"/>
    </xf>
    <xf numFmtId="175" fontId="31" fillId="0" borderId="19" xfId="0" applyNumberFormat="1" applyFont="1" applyFill="1" applyBorder="1" applyAlignment="1">
      <alignment horizontal="right" vertical="center"/>
    </xf>
    <xf numFmtId="174" fontId="19" fillId="0" borderId="0" xfId="0" applyNumberFormat="1" applyFont="1" applyFill="1" applyBorder="1" applyAlignment="1">
      <alignment horizontal="justify" vertical="center"/>
    </xf>
    <xf numFmtId="0" fontId="20" fillId="0" borderId="19" xfId="0" applyFont="1" applyFill="1" applyBorder="1" applyAlignment="1">
      <alignment vertical="center" wrapText="1"/>
    </xf>
    <xf numFmtId="190" fontId="32" fillId="0" borderId="19" xfId="0" applyNumberFormat="1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vertical="center" wrapText="1"/>
    </xf>
    <xf numFmtId="175" fontId="19" fillId="0" borderId="19" xfId="0" applyNumberFormat="1" applyFont="1" applyFill="1" applyBorder="1" applyAlignment="1">
      <alignment horizontal="right"/>
    </xf>
    <xf numFmtId="190" fontId="29" fillId="0" borderId="19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19" fillId="0" borderId="24" xfId="0" applyFont="1" applyFill="1" applyBorder="1" applyAlignment="1">
      <alignment vertical="center" wrapText="1"/>
    </xf>
    <xf numFmtId="182" fontId="29" fillId="0" borderId="19" xfId="0" applyNumberFormat="1" applyFont="1" applyFill="1" applyBorder="1" applyAlignment="1">
      <alignment vertical="center"/>
    </xf>
    <xf numFmtId="182" fontId="19" fillId="0" borderId="19" xfId="0" applyNumberFormat="1" applyFont="1" applyFill="1" applyBorder="1" applyAlignment="1">
      <alignment vertical="center"/>
    </xf>
    <xf numFmtId="0" fontId="19" fillId="0" borderId="24" xfId="0" applyFont="1" applyFill="1" applyBorder="1" applyAlignment="1">
      <alignment wrapText="1"/>
    </xf>
    <xf numFmtId="184" fontId="19" fillId="0" borderId="19" xfId="0" applyNumberFormat="1" applyFont="1" applyFill="1" applyBorder="1" applyAlignment="1">
      <alignment/>
    </xf>
    <xf numFmtId="184" fontId="19" fillId="0" borderId="19" xfId="0" applyNumberFormat="1" applyFont="1" applyFill="1" applyBorder="1" applyAlignment="1">
      <alignment/>
    </xf>
    <xf numFmtId="182" fontId="29" fillId="0" borderId="19" xfId="0" applyNumberFormat="1" applyFont="1" applyFill="1" applyBorder="1" applyAlignment="1">
      <alignment/>
    </xf>
    <xf numFmtId="184" fontId="31" fillId="0" borderId="19" xfId="0" applyNumberFormat="1" applyFont="1" applyFill="1" applyBorder="1" applyAlignment="1">
      <alignment/>
    </xf>
    <xf numFmtId="182" fontId="32" fillId="0" borderId="19" xfId="0" applyNumberFormat="1" applyFont="1" applyFill="1" applyBorder="1" applyAlignment="1">
      <alignment/>
    </xf>
    <xf numFmtId="184" fontId="31" fillId="0" borderId="19" xfId="0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19" fillId="0" borderId="24" xfId="0" applyFont="1" applyFill="1" applyBorder="1" applyAlignment="1">
      <alignment horizontal="left" vertical="center" wrapText="1"/>
    </xf>
    <xf numFmtId="172" fontId="19" fillId="0" borderId="19" xfId="0" applyNumberFormat="1" applyFont="1" applyFill="1" applyBorder="1" applyAlignment="1">
      <alignment horizontal="center" vertical="center"/>
    </xf>
    <xf numFmtId="184" fontId="19" fillId="0" borderId="19" xfId="0" applyNumberFormat="1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justify" vertical="center"/>
    </xf>
    <xf numFmtId="174" fontId="31" fillId="0" borderId="19" xfId="0" applyNumberFormat="1" applyFont="1" applyFill="1" applyBorder="1" applyAlignment="1">
      <alignment horizontal="center" vertical="center"/>
    </xf>
    <xf numFmtId="184" fontId="31" fillId="0" borderId="19" xfId="0" applyNumberFormat="1" applyFont="1" applyFill="1" applyBorder="1" applyAlignment="1">
      <alignment horizontal="left" vertical="center" wrapText="1"/>
    </xf>
    <xf numFmtId="184" fontId="19" fillId="0" borderId="19" xfId="0" applyNumberFormat="1" applyFont="1" applyFill="1" applyBorder="1" applyAlignment="1">
      <alignment horizontal="justify" vertical="center"/>
    </xf>
    <xf numFmtId="0" fontId="19" fillId="0" borderId="24" xfId="0" applyFont="1" applyFill="1" applyBorder="1" applyAlignment="1">
      <alignment horizontal="left" vertical="center" wrapText="1" indent="1"/>
    </xf>
    <xf numFmtId="174" fontId="29" fillId="0" borderId="19" xfId="0" applyNumberFormat="1" applyFont="1" applyFill="1" applyBorder="1" applyAlignment="1">
      <alignment horizontal="justify" vertical="center"/>
    </xf>
    <xf numFmtId="0" fontId="19" fillId="0" borderId="21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vertical="center" wrapText="1"/>
    </xf>
    <xf numFmtId="186" fontId="31" fillId="0" borderId="21" xfId="0" applyNumberFormat="1" applyFont="1" applyFill="1" applyBorder="1" applyAlignment="1">
      <alignment horizontal="justify" vertical="center"/>
    </xf>
    <xf numFmtId="174" fontId="32" fillId="0" borderId="21" xfId="0" applyNumberFormat="1" applyFont="1" applyFill="1" applyBorder="1" applyAlignment="1">
      <alignment horizontal="justify" vertical="center"/>
    </xf>
    <xf numFmtId="0" fontId="19" fillId="0" borderId="22" xfId="0" applyFont="1" applyFill="1" applyBorder="1" applyAlignment="1">
      <alignment horizontal="center" vertical="center"/>
    </xf>
    <xf numFmtId="186" fontId="19" fillId="0" borderId="22" xfId="0" applyNumberFormat="1" applyFont="1" applyFill="1" applyBorder="1" applyAlignment="1">
      <alignment vertical="center" wrapText="1"/>
    </xf>
    <xf numFmtId="174" fontId="29" fillId="0" borderId="22" xfId="0" applyNumberFormat="1" applyFont="1" applyFill="1" applyBorder="1" applyAlignment="1">
      <alignment horizontal="justify" vertical="center"/>
    </xf>
    <xf numFmtId="186" fontId="19" fillId="0" borderId="19" xfId="0" applyNumberFormat="1" applyFont="1" applyFill="1" applyBorder="1" applyAlignment="1">
      <alignment vertical="center" wrapText="1"/>
    </xf>
    <xf numFmtId="186" fontId="19" fillId="0" borderId="19" xfId="0" applyNumberFormat="1" applyFont="1" applyFill="1" applyBorder="1" applyAlignment="1">
      <alignment horizontal="left" vertical="center" wrapText="1"/>
    </xf>
    <xf numFmtId="202" fontId="19" fillId="0" borderId="19" xfId="0" applyNumberFormat="1" applyFont="1" applyFill="1" applyBorder="1" applyAlignment="1">
      <alignment horizontal="right" vertical="center"/>
    </xf>
    <xf numFmtId="202" fontId="19" fillId="0" borderId="19" xfId="0" applyNumberFormat="1" applyFont="1" applyFill="1" applyBorder="1" applyAlignment="1">
      <alignment vertical="center" wrapText="1"/>
    </xf>
    <xf numFmtId="202" fontId="19" fillId="0" borderId="19" xfId="0" applyNumberFormat="1" applyFont="1" applyFill="1" applyBorder="1" applyAlignment="1">
      <alignment horizontal="right" vertical="center" wrapText="1"/>
    </xf>
    <xf numFmtId="174" fontId="29" fillId="0" borderId="19" xfId="0" applyNumberFormat="1" applyFont="1" applyFill="1" applyBorder="1" applyAlignment="1">
      <alignment vertical="center"/>
    </xf>
    <xf numFmtId="174" fontId="29" fillId="0" borderId="21" xfId="0" applyNumberFormat="1" applyFont="1" applyFill="1" applyBorder="1" applyAlignment="1">
      <alignment horizontal="justify" vertical="center"/>
    </xf>
    <xf numFmtId="180" fontId="19" fillId="0" borderId="19" xfId="0" applyNumberFormat="1" applyFont="1" applyFill="1" applyBorder="1" applyAlignment="1">
      <alignment vertical="center" wrapText="1"/>
    </xf>
    <xf numFmtId="190" fontId="29" fillId="0" borderId="19" xfId="0" applyNumberFormat="1" applyFont="1" applyFill="1" applyBorder="1" applyAlignment="1">
      <alignment horizontal="justify" vertical="center"/>
    </xf>
    <xf numFmtId="180" fontId="19" fillId="0" borderId="19" xfId="0" applyNumberFormat="1" applyFont="1" applyFill="1" applyBorder="1" applyAlignment="1">
      <alignment horizontal="justify" vertical="center"/>
    </xf>
    <xf numFmtId="180" fontId="19" fillId="0" borderId="19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right" vertical="center" wrapText="1"/>
    </xf>
    <xf numFmtId="190" fontId="29" fillId="0" borderId="1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174" fontId="29" fillId="0" borderId="0" xfId="0" applyNumberFormat="1" applyFont="1" applyFill="1" applyBorder="1" applyAlignment="1">
      <alignment horizontal="justify" vertical="center"/>
    </xf>
    <xf numFmtId="0" fontId="19" fillId="24" borderId="19" xfId="0" applyFont="1" applyFill="1" applyBorder="1" applyAlignment="1">
      <alignment horizontal="center" vertical="center"/>
    </xf>
    <xf numFmtId="39" fontId="19" fillId="0" borderId="19" xfId="0" applyNumberFormat="1" applyFont="1" applyFill="1" applyBorder="1" applyAlignment="1">
      <alignment horizontal="right" vertical="center"/>
    </xf>
    <xf numFmtId="204" fontId="19" fillId="0" borderId="19" xfId="0" applyNumberFormat="1" applyFont="1" applyFill="1" applyBorder="1" applyAlignment="1">
      <alignment horizontal="right" vertical="center"/>
    </xf>
    <xf numFmtId="0" fontId="19" fillId="25" borderId="19" xfId="0" applyFont="1" applyFill="1" applyBorder="1" applyAlignment="1">
      <alignment vertical="center" wrapText="1"/>
    </xf>
    <xf numFmtId="190" fontId="19" fillId="25" borderId="19" xfId="0" applyNumberFormat="1" applyFont="1" applyFill="1" applyBorder="1" applyAlignment="1">
      <alignment horizontal="right" vertical="center"/>
    </xf>
    <xf numFmtId="190" fontId="29" fillId="25" borderId="19" xfId="0" applyNumberFormat="1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vertical="center" wrapText="1"/>
    </xf>
    <xf numFmtId="175" fontId="19" fillId="26" borderId="19" xfId="0" applyNumberFormat="1" applyFont="1" applyFill="1" applyBorder="1" applyAlignment="1">
      <alignment horizontal="right" vertical="center"/>
    </xf>
    <xf numFmtId="190" fontId="29" fillId="26" borderId="19" xfId="0" applyNumberFormat="1" applyFont="1" applyFill="1" applyBorder="1" applyAlignment="1">
      <alignment horizontal="right" vertical="center"/>
    </xf>
    <xf numFmtId="190" fontId="19" fillId="26" borderId="19" xfId="0" applyNumberFormat="1" applyFont="1" applyFill="1" applyBorder="1" applyAlignment="1">
      <alignment horizontal="right" vertical="center"/>
    </xf>
    <xf numFmtId="190" fontId="29" fillId="26" borderId="19" xfId="0" applyNumberFormat="1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0" fontId="19" fillId="26" borderId="24" xfId="0" applyFont="1" applyFill="1" applyBorder="1" applyAlignment="1">
      <alignment vertical="center" wrapText="1"/>
    </xf>
    <xf numFmtId="184" fontId="19" fillId="26" borderId="19" xfId="0" applyNumberFormat="1" applyFont="1" applyFill="1" applyBorder="1" applyAlignment="1">
      <alignment vertical="center"/>
    </xf>
    <xf numFmtId="182" fontId="29" fillId="26" borderId="19" xfId="0" applyNumberFormat="1" applyFont="1" applyFill="1" applyBorder="1" applyAlignment="1">
      <alignment vertical="center"/>
    </xf>
    <xf numFmtId="176" fontId="19" fillId="26" borderId="0" xfId="0" applyNumberFormat="1" applyFont="1" applyFill="1" applyAlignment="1">
      <alignment/>
    </xf>
    <xf numFmtId="0" fontId="19" fillId="26" borderId="0" xfId="0" applyFont="1" applyFill="1" applyAlignment="1">
      <alignment/>
    </xf>
    <xf numFmtId="0" fontId="19" fillId="26" borderId="24" xfId="0" applyFont="1" applyFill="1" applyBorder="1" applyAlignment="1">
      <alignment horizontal="left" vertical="center" wrapText="1"/>
    </xf>
    <xf numFmtId="186" fontId="19" fillId="26" borderId="19" xfId="0" applyNumberFormat="1" applyFont="1" applyFill="1" applyBorder="1" applyAlignment="1">
      <alignment horizontal="left" vertical="center" wrapText="1"/>
    </xf>
    <xf numFmtId="186" fontId="19" fillId="26" borderId="19" xfId="0" applyNumberFormat="1" applyFont="1" applyFill="1" applyBorder="1" applyAlignment="1">
      <alignment horizontal="justify" vertical="center"/>
    </xf>
    <xf numFmtId="0" fontId="19" fillId="26" borderId="19" xfId="0" applyFont="1" applyFill="1" applyBorder="1" applyAlignment="1">
      <alignment wrapText="1"/>
    </xf>
    <xf numFmtId="190" fontId="19" fillId="26" borderId="0" xfId="0" applyNumberFormat="1" applyFont="1" applyFill="1" applyAlignment="1">
      <alignment/>
    </xf>
    <xf numFmtId="0" fontId="19" fillId="26" borderId="24" xfId="0" applyFont="1" applyFill="1" applyBorder="1" applyAlignment="1">
      <alignment wrapText="1"/>
    </xf>
    <xf numFmtId="184" fontId="19" fillId="26" borderId="19" xfId="0" applyNumberFormat="1" applyFont="1" applyFill="1" applyBorder="1" applyAlignment="1">
      <alignment/>
    </xf>
    <xf numFmtId="182" fontId="29" fillId="26" borderId="19" xfId="0" applyNumberFormat="1" applyFont="1" applyFill="1" applyBorder="1" applyAlignment="1">
      <alignment/>
    </xf>
    <xf numFmtId="0" fontId="20" fillId="26" borderId="19" xfId="0" applyFont="1" applyFill="1" applyBorder="1" applyAlignment="1">
      <alignment vertical="center" wrapText="1"/>
    </xf>
    <xf numFmtId="180" fontId="31" fillId="26" borderId="19" xfId="0" applyNumberFormat="1" applyFont="1" applyFill="1" applyBorder="1" applyAlignment="1">
      <alignment horizontal="justify" vertical="center"/>
    </xf>
    <xf numFmtId="190" fontId="32" fillId="26" borderId="19" xfId="0" applyNumberFormat="1" applyFont="1" applyFill="1" applyBorder="1" applyAlignment="1">
      <alignment horizontal="justify" vertical="center"/>
    </xf>
    <xf numFmtId="175" fontId="19" fillId="26" borderId="19" xfId="0" applyNumberFormat="1" applyFont="1" applyFill="1" applyBorder="1" applyAlignment="1">
      <alignment horizontal="right"/>
    </xf>
    <xf numFmtId="190" fontId="28" fillId="26" borderId="19" xfId="0" applyNumberFormat="1" applyFont="1" applyFill="1" applyBorder="1" applyAlignment="1">
      <alignment horizontal="right"/>
    </xf>
    <xf numFmtId="190" fontId="32" fillId="0" borderId="19" xfId="0" applyNumberFormat="1" applyFont="1" applyFill="1" applyBorder="1" applyAlignment="1">
      <alignment horizontal="center" vertical="center"/>
    </xf>
    <xf numFmtId="190" fontId="29" fillId="0" borderId="19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22" borderId="25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21" fillId="4" borderId="25" xfId="0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20" fillId="0" borderId="23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26" fillId="0" borderId="0" xfId="0" applyFont="1" applyFill="1" applyBorder="1" applyAlignment="1">
      <alignment horizontal="righ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wrapText="1"/>
    </xf>
    <xf numFmtId="0" fontId="22" fillId="0" borderId="20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right"/>
    </xf>
    <xf numFmtId="0" fontId="25" fillId="0" borderId="0" xfId="0" applyFont="1" applyAlignment="1">
      <alignment horizontal="right"/>
    </xf>
    <xf numFmtId="0" fontId="37" fillId="0" borderId="20" xfId="0" applyFont="1" applyFill="1" applyBorder="1" applyAlignment="1">
      <alignment/>
    </xf>
    <xf numFmtId="0" fontId="37" fillId="0" borderId="24" xfId="0" applyFont="1" applyFill="1" applyBorder="1" applyAlignment="1">
      <alignment/>
    </xf>
    <xf numFmtId="0" fontId="28" fillId="0" borderId="20" xfId="0" applyFont="1" applyFill="1" applyBorder="1" applyAlignment="1">
      <alignment horizontal="left"/>
    </xf>
    <xf numFmtId="0" fontId="28" fillId="0" borderId="24" xfId="0" applyFont="1" applyFill="1" applyBorder="1" applyAlignment="1">
      <alignment horizontal="left"/>
    </xf>
    <xf numFmtId="0" fontId="27" fillId="0" borderId="24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27" borderId="0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175" fontId="38" fillId="0" borderId="0" xfId="0" applyNumberFormat="1" applyFont="1" applyFill="1" applyBorder="1" applyAlignment="1">
      <alignment horizontal="justify" vertical="center"/>
    </xf>
    <xf numFmtId="190" fontId="25" fillId="27" borderId="0" xfId="0" applyNumberFormat="1" applyFont="1" applyFill="1" applyBorder="1" applyAlignment="1">
      <alignment horizontal="justify" vertical="center"/>
    </xf>
    <xf numFmtId="174" fontId="38" fillId="0" borderId="0" xfId="0" applyNumberFormat="1" applyFont="1" applyFill="1" applyBorder="1" applyAlignment="1">
      <alignment horizontal="justify" vertical="center"/>
    </xf>
    <xf numFmtId="174" fontId="25" fillId="0" borderId="0" xfId="0" applyNumberFormat="1" applyFont="1" applyFill="1" applyBorder="1" applyAlignment="1">
      <alignment horizontal="justify" vertical="center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center" vertical="center"/>
    </xf>
    <xf numFmtId="0" fontId="25" fillId="26" borderId="0" xfId="0" applyFont="1" applyFill="1" applyAlignment="1">
      <alignment/>
    </xf>
    <xf numFmtId="175" fontId="38" fillId="0" borderId="0" xfId="0" applyNumberFormat="1" applyFont="1" applyFill="1" applyAlignment="1">
      <alignment/>
    </xf>
    <xf numFmtId="190" fontId="25" fillId="26" borderId="0" xfId="0" applyNumberFormat="1" applyFont="1" applyFill="1" applyAlignment="1">
      <alignment/>
    </xf>
    <xf numFmtId="0" fontId="38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28">
      <selection activeCell="K89" sqref="K89"/>
    </sheetView>
  </sheetViews>
  <sheetFormatPr defaultColWidth="9.00390625" defaultRowHeight="12.75"/>
  <cols>
    <col min="1" max="1" width="19.875" style="0" customWidth="1"/>
    <col min="2" max="2" width="8.25390625" style="0" customWidth="1"/>
    <col min="4" max="5" width="8.625" style="0" customWidth="1"/>
    <col min="6" max="6" width="8.375" style="0" customWidth="1"/>
    <col min="7" max="7" width="7.75390625" style="0" customWidth="1"/>
    <col min="8" max="8" width="8.00390625" style="0" customWidth="1"/>
    <col min="10" max="11" width="8.00390625" style="0" customWidth="1"/>
    <col min="12" max="12" width="8.125" style="0" customWidth="1"/>
    <col min="13" max="13" width="8.00390625" style="0" customWidth="1"/>
  </cols>
  <sheetData>
    <row r="2" spans="1:10" ht="12.75">
      <c r="A2" s="173" t="s">
        <v>23</v>
      </c>
      <c r="B2" s="173"/>
      <c r="C2" s="173"/>
      <c r="D2" s="173"/>
      <c r="E2" s="173"/>
      <c r="F2" s="173"/>
      <c r="G2" s="173"/>
      <c r="H2" s="173"/>
      <c r="I2" s="173"/>
      <c r="J2" s="173"/>
    </row>
    <row r="4" spans="1:13" ht="12.75">
      <c r="A4" s="174"/>
      <c r="B4" s="175" t="s">
        <v>24</v>
      </c>
      <c r="C4" s="175"/>
      <c r="D4" s="175"/>
      <c r="E4" s="176" t="s">
        <v>25</v>
      </c>
      <c r="F4" s="176"/>
      <c r="G4" s="176"/>
      <c r="H4" s="172" t="s">
        <v>26</v>
      </c>
      <c r="I4" s="172"/>
      <c r="J4" s="172"/>
      <c r="K4" s="171"/>
      <c r="L4" s="171"/>
      <c r="M4" s="171"/>
    </row>
    <row r="5" spans="1:13" ht="76.5">
      <c r="A5" s="174"/>
      <c r="B5" s="2" t="s">
        <v>27</v>
      </c>
      <c r="C5" s="3" t="s">
        <v>28</v>
      </c>
      <c r="D5" s="4" t="s">
        <v>29</v>
      </c>
      <c r="E5" s="5" t="s">
        <v>27</v>
      </c>
      <c r="F5" s="6" t="s">
        <v>28</v>
      </c>
      <c r="G5" s="7" t="s">
        <v>29</v>
      </c>
      <c r="H5" s="8" t="s">
        <v>27</v>
      </c>
      <c r="I5" s="9" t="s">
        <v>28</v>
      </c>
      <c r="J5" s="10" t="s">
        <v>29</v>
      </c>
      <c r="K5" s="11"/>
      <c r="L5" s="11"/>
      <c r="M5" s="11"/>
    </row>
    <row r="6" spans="1:13" ht="12.75">
      <c r="A6" s="12" t="s">
        <v>3</v>
      </c>
      <c r="B6" s="13">
        <v>725</v>
      </c>
      <c r="C6" s="14">
        <v>1663</v>
      </c>
      <c r="D6" s="15">
        <f aca="true" t="shared" si="0" ref="D6:D14">B6/C6*1000</f>
        <v>435.9591100420926</v>
      </c>
      <c r="E6" s="16">
        <v>805</v>
      </c>
      <c r="F6" s="17">
        <v>1705</v>
      </c>
      <c r="G6" s="18">
        <f aca="true" t="shared" si="1" ref="G6:G14">E6/F6*1000</f>
        <v>472.14076246334315</v>
      </c>
      <c r="H6" s="19">
        <v>905</v>
      </c>
      <c r="I6" s="20">
        <v>1876</v>
      </c>
      <c r="J6" s="21">
        <f aca="true" t="shared" si="2" ref="J6:J14">H6/I6*1000</f>
        <v>482.409381663113</v>
      </c>
      <c r="K6" s="22"/>
      <c r="L6" s="22"/>
      <c r="M6" s="23"/>
    </row>
    <row r="7" spans="1:13" ht="12.75">
      <c r="A7" s="12" t="s">
        <v>4</v>
      </c>
      <c r="B7" s="13">
        <v>174</v>
      </c>
      <c r="C7" s="14">
        <v>328</v>
      </c>
      <c r="D7" s="15">
        <f t="shared" si="0"/>
        <v>530.4878048780488</v>
      </c>
      <c r="E7" s="16">
        <v>174</v>
      </c>
      <c r="F7" s="17">
        <v>318</v>
      </c>
      <c r="G7" s="18">
        <f t="shared" si="1"/>
        <v>547.1698113207547</v>
      </c>
      <c r="H7" s="19">
        <v>184</v>
      </c>
      <c r="I7" s="20">
        <v>350</v>
      </c>
      <c r="J7" s="21">
        <f t="shared" si="2"/>
        <v>525.7142857142857</v>
      </c>
      <c r="K7" s="22"/>
      <c r="L7" s="22"/>
      <c r="M7" s="23"/>
    </row>
    <row r="8" spans="1:13" ht="12.75">
      <c r="A8" s="12" t="s">
        <v>7</v>
      </c>
      <c r="B8" s="13">
        <v>119</v>
      </c>
      <c r="C8" s="14">
        <v>130</v>
      </c>
      <c r="D8" s="15">
        <f t="shared" si="0"/>
        <v>915.3846153846154</v>
      </c>
      <c r="E8" s="16">
        <v>117</v>
      </c>
      <c r="F8" s="17">
        <v>122</v>
      </c>
      <c r="G8" s="18">
        <f t="shared" si="1"/>
        <v>959.0163934426229</v>
      </c>
      <c r="H8" s="19">
        <v>127</v>
      </c>
      <c r="I8" s="20">
        <v>135</v>
      </c>
      <c r="J8" s="21">
        <f t="shared" si="2"/>
        <v>940.7407407407408</v>
      </c>
      <c r="K8" s="22"/>
      <c r="L8" s="22"/>
      <c r="M8" s="23"/>
    </row>
    <row r="9" spans="1:13" ht="12.75">
      <c r="A9" s="12" t="s">
        <v>8</v>
      </c>
      <c r="B9" s="13">
        <v>55</v>
      </c>
      <c r="C9" s="14">
        <v>98</v>
      </c>
      <c r="D9" s="15">
        <f t="shared" si="0"/>
        <v>561.2244897959183</v>
      </c>
      <c r="E9" s="16">
        <v>55</v>
      </c>
      <c r="F9" s="17">
        <v>89</v>
      </c>
      <c r="G9" s="18">
        <f t="shared" si="1"/>
        <v>617.9775280898876</v>
      </c>
      <c r="H9" s="19">
        <v>65</v>
      </c>
      <c r="I9" s="20">
        <v>101</v>
      </c>
      <c r="J9" s="21">
        <f t="shared" si="2"/>
        <v>643.5643564356436</v>
      </c>
      <c r="K9" s="22"/>
      <c r="L9" s="22"/>
      <c r="M9" s="23"/>
    </row>
    <row r="10" spans="1:13" ht="12.75">
      <c r="A10" s="12" t="s">
        <v>30</v>
      </c>
      <c r="B10" s="13">
        <v>140</v>
      </c>
      <c r="C10" s="14">
        <v>83</v>
      </c>
      <c r="D10" s="15">
        <f t="shared" si="0"/>
        <v>1686.7469879518073</v>
      </c>
      <c r="E10" s="16">
        <v>140</v>
      </c>
      <c r="F10" s="17">
        <v>92</v>
      </c>
      <c r="G10" s="18">
        <f t="shared" si="1"/>
        <v>1521.7391304347827</v>
      </c>
      <c r="H10" s="19">
        <v>150</v>
      </c>
      <c r="I10" s="20">
        <v>102</v>
      </c>
      <c r="J10" s="21">
        <f t="shared" si="2"/>
        <v>1470.5882352941178</v>
      </c>
      <c r="K10" s="22"/>
      <c r="L10" s="22"/>
      <c r="M10" s="23"/>
    </row>
    <row r="11" spans="1:13" ht="12.75">
      <c r="A11" s="12" t="s">
        <v>5</v>
      </c>
      <c r="B11" s="13">
        <v>115</v>
      </c>
      <c r="C11" s="14">
        <v>166</v>
      </c>
      <c r="D11" s="15">
        <f t="shared" si="0"/>
        <v>692.7710843373494</v>
      </c>
      <c r="E11" s="16">
        <v>115</v>
      </c>
      <c r="F11" s="17">
        <v>152</v>
      </c>
      <c r="G11" s="18">
        <f t="shared" si="1"/>
        <v>756.578947368421</v>
      </c>
      <c r="H11" s="19">
        <v>125</v>
      </c>
      <c r="I11" s="20">
        <v>168</v>
      </c>
      <c r="J11" s="21">
        <f t="shared" si="2"/>
        <v>744.047619047619</v>
      </c>
      <c r="K11" s="22"/>
      <c r="L11" s="22"/>
      <c r="M11" s="23"/>
    </row>
    <row r="12" spans="1:13" ht="12.75">
      <c r="A12" s="12" t="s">
        <v>31</v>
      </c>
      <c r="B12" s="13">
        <v>110</v>
      </c>
      <c r="C12" s="14">
        <v>186</v>
      </c>
      <c r="D12" s="15">
        <f t="shared" si="0"/>
        <v>591.3978494623656</v>
      </c>
      <c r="E12" s="16">
        <v>110</v>
      </c>
      <c r="F12" s="17">
        <v>179</v>
      </c>
      <c r="G12" s="18">
        <f t="shared" si="1"/>
        <v>614.5251396648044</v>
      </c>
      <c r="H12" s="19">
        <v>122</v>
      </c>
      <c r="I12" s="20">
        <v>197</v>
      </c>
      <c r="J12" s="21">
        <f t="shared" si="2"/>
        <v>619.2893401015228</v>
      </c>
      <c r="K12" s="22"/>
      <c r="L12" s="22"/>
      <c r="M12" s="23"/>
    </row>
    <row r="13" spans="1:13" ht="12.75">
      <c r="A13" s="12" t="s">
        <v>6</v>
      </c>
      <c r="B13" s="24">
        <v>117</v>
      </c>
      <c r="C13" s="25">
        <v>167</v>
      </c>
      <c r="D13" s="26">
        <f t="shared" si="0"/>
        <v>700.5988023952095</v>
      </c>
      <c r="E13" s="27">
        <v>115</v>
      </c>
      <c r="F13" s="28">
        <v>173</v>
      </c>
      <c r="G13" s="29">
        <f t="shared" si="1"/>
        <v>664.7398843930636</v>
      </c>
      <c r="H13" s="30">
        <v>125</v>
      </c>
      <c r="I13" s="31">
        <v>190</v>
      </c>
      <c r="J13" s="32">
        <f t="shared" si="2"/>
        <v>657.8947368421053</v>
      </c>
      <c r="K13" s="22"/>
      <c r="L13" s="22"/>
      <c r="M13" s="23"/>
    </row>
    <row r="14" spans="2:13" ht="12.75">
      <c r="B14" s="33">
        <f>SUM(B6:B13)</f>
        <v>1555</v>
      </c>
      <c r="C14" s="33">
        <f>SUM(C6:C13)</f>
        <v>2821</v>
      </c>
      <c r="D14" s="34">
        <f t="shared" si="0"/>
        <v>551.2229705778093</v>
      </c>
      <c r="E14" s="33">
        <f>SUM(E6:E13)</f>
        <v>1631</v>
      </c>
      <c r="F14" s="33">
        <f>SUM(F6:F13)</f>
        <v>2830</v>
      </c>
      <c r="G14" s="35">
        <f t="shared" si="1"/>
        <v>576.3250883392226</v>
      </c>
      <c r="H14" s="33">
        <f>SUM(H6:H13)</f>
        <v>1803</v>
      </c>
      <c r="I14" s="33">
        <f>SUM(I6:I13)</f>
        <v>3119</v>
      </c>
      <c r="J14" s="35">
        <f t="shared" si="2"/>
        <v>578.069894196858</v>
      </c>
      <c r="K14" s="36"/>
      <c r="L14" s="36"/>
      <c r="M14" s="36"/>
    </row>
    <row r="19" spans="1:10" ht="12.75">
      <c r="A19" s="173" t="s">
        <v>32</v>
      </c>
      <c r="B19" s="173"/>
      <c r="C19" s="173"/>
      <c r="D19" s="173"/>
      <c r="E19" s="173"/>
      <c r="F19" s="173"/>
      <c r="G19" s="173"/>
      <c r="H19" s="173"/>
      <c r="I19" s="173"/>
      <c r="J19" s="173"/>
    </row>
    <row r="21" spans="1:10" ht="12.75">
      <c r="A21" s="174"/>
      <c r="B21" s="175" t="s">
        <v>33</v>
      </c>
      <c r="C21" s="175"/>
      <c r="D21" s="175"/>
      <c r="E21" s="176" t="s">
        <v>34</v>
      </c>
      <c r="F21" s="176"/>
      <c r="G21" s="176"/>
      <c r="H21" s="172" t="s">
        <v>35</v>
      </c>
      <c r="I21" s="172"/>
      <c r="J21" s="172"/>
    </row>
    <row r="22" spans="1:10" ht="76.5">
      <c r="A22" s="174"/>
      <c r="B22" s="2" t="s">
        <v>27</v>
      </c>
      <c r="C22" s="3" t="s">
        <v>28</v>
      </c>
      <c r="D22" s="4" t="s">
        <v>29</v>
      </c>
      <c r="E22" s="5" t="s">
        <v>27</v>
      </c>
      <c r="F22" s="6" t="s">
        <v>28</v>
      </c>
      <c r="G22" s="7" t="s">
        <v>29</v>
      </c>
      <c r="H22" s="8" t="s">
        <v>27</v>
      </c>
      <c r="I22" s="9" t="s">
        <v>28</v>
      </c>
      <c r="J22" s="10" t="s">
        <v>29</v>
      </c>
    </row>
    <row r="23" spans="1:10" ht="12.75">
      <c r="A23" s="12" t="s">
        <v>3</v>
      </c>
      <c r="B23" s="13">
        <v>990</v>
      </c>
      <c r="C23" s="14">
        <v>1490</v>
      </c>
      <c r="D23" s="15">
        <f aca="true" t="shared" si="3" ref="D23:D31">B23/C23*1000</f>
        <v>664.4295302013423</v>
      </c>
      <c r="E23" s="16">
        <v>990</v>
      </c>
      <c r="F23" s="17">
        <v>1535</v>
      </c>
      <c r="G23" s="18">
        <f aca="true" t="shared" si="4" ref="G23:G31">E23/F23*1000</f>
        <v>644.9511400651465</v>
      </c>
      <c r="H23" s="19">
        <v>1100</v>
      </c>
      <c r="I23" s="20">
        <v>1500</v>
      </c>
      <c r="J23" s="21">
        <f aca="true" t="shared" si="5" ref="J23:J31">H23/I23*1000</f>
        <v>733.3333333333333</v>
      </c>
    </row>
    <row r="24" spans="1:10" ht="12.75">
      <c r="A24" s="12" t="s">
        <v>4</v>
      </c>
      <c r="B24" s="13">
        <v>175</v>
      </c>
      <c r="C24" s="14">
        <v>250</v>
      </c>
      <c r="D24" s="15">
        <f t="shared" si="3"/>
        <v>700</v>
      </c>
      <c r="E24" s="16">
        <v>175</v>
      </c>
      <c r="F24" s="17">
        <v>269</v>
      </c>
      <c r="G24" s="18">
        <f t="shared" si="4"/>
        <v>650.5576208178438</v>
      </c>
      <c r="H24" s="19">
        <v>175</v>
      </c>
      <c r="I24" s="20">
        <v>270</v>
      </c>
      <c r="J24" s="21">
        <f t="shared" si="5"/>
        <v>648.1481481481482</v>
      </c>
    </row>
    <row r="25" spans="1:10" ht="12.75">
      <c r="A25" s="12" t="s">
        <v>7</v>
      </c>
      <c r="B25" s="13">
        <v>119</v>
      </c>
      <c r="C25" s="14">
        <v>110</v>
      </c>
      <c r="D25" s="15">
        <f t="shared" si="3"/>
        <v>1081.8181818181818</v>
      </c>
      <c r="E25" s="16">
        <v>119</v>
      </c>
      <c r="F25" s="17">
        <v>119</v>
      </c>
      <c r="G25" s="18">
        <f t="shared" si="4"/>
        <v>1000</v>
      </c>
      <c r="H25" s="19">
        <v>119</v>
      </c>
      <c r="I25" s="20">
        <v>110</v>
      </c>
      <c r="J25" s="21">
        <f t="shared" si="5"/>
        <v>1081.8181818181818</v>
      </c>
    </row>
    <row r="26" spans="1:10" ht="12.75">
      <c r="A26" s="12" t="s">
        <v>8</v>
      </c>
      <c r="B26" s="13">
        <v>55</v>
      </c>
      <c r="C26" s="14">
        <v>80</v>
      </c>
      <c r="D26" s="15">
        <f t="shared" si="3"/>
        <v>687.5</v>
      </c>
      <c r="E26" s="16">
        <v>55</v>
      </c>
      <c r="F26" s="17">
        <v>83</v>
      </c>
      <c r="G26" s="18">
        <f t="shared" si="4"/>
        <v>662.6506024096386</v>
      </c>
      <c r="H26" s="19">
        <v>55</v>
      </c>
      <c r="I26" s="20">
        <v>80</v>
      </c>
      <c r="J26" s="21">
        <f t="shared" si="5"/>
        <v>687.5</v>
      </c>
    </row>
    <row r="27" spans="1:10" ht="12.75">
      <c r="A27" s="12" t="s">
        <v>30</v>
      </c>
      <c r="B27" s="13">
        <v>140</v>
      </c>
      <c r="C27" s="14">
        <v>85</v>
      </c>
      <c r="D27" s="15">
        <f t="shared" si="3"/>
        <v>1647.0588235294117</v>
      </c>
      <c r="E27" s="16">
        <v>140</v>
      </c>
      <c r="F27" s="17">
        <v>86</v>
      </c>
      <c r="G27" s="18">
        <f t="shared" si="4"/>
        <v>1627.906976744186</v>
      </c>
      <c r="H27" s="19">
        <v>140</v>
      </c>
      <c r="I27" s="20">
        <v>85</v>
      </c>
      <c r="J27" s="21">
        <f t="shared" si="5"/>
        <v>1647.0588235294117</v>
      </c>
    </row>
    <row r="28" spans="1:10" ht="12.75">
      <c r="A28" s="12" t="s">
        <v>5</v>
      </c>
      <c r="B28" s="13">
        <v>25</v>
      </c>
      <c r="C28" s="14">
        <v>160</v>
      </c>
      <c r="D28" s="15">
        <f t="shared" si="3"/>
        <v>156.25</v>
      </c>
      <c r="E28" s="16">
        <v>25</v>
      </c>
      <c r="F28" s="17">
        <v>143</v>
      </c>
      <c r="G28" s="18">
        <f t="shared" si="4"/>
        <v>174.82517482517483</v>
      </c>
      <c r="H28" s="19">
        <v>25</v>
      </c>
      <c r="I28" s="20">
        <v>140</v>
      </c>
      <c r="J28" s="21">
        <f t="shared" si="5"/>
        <v>178.57142857142858</v>
      </c>
    </row>
    <row r="29" spans="1:10" ht="12.75">
      <c r="A29" s="12" t="s">
        <v>31</v>
      </c>
      <c r="B29" s="13">
        <v>110</v>
      </c>
      <c r="C29" s="14">
        <v>160</v>
      </c>
      <c r="D29" s="15">
        <f t="shared" si="3"/>
        <v>687.5</v>
      </c>
      <c r="E29" s="16">
        <v>110</v>
      </c>
      <c r="F29" s="17">
        <v>160</v>
      </c>
      <c r="G29" s="18">
        <f t="shared" si="4"/>
        <v>687.5</v>
      </c>
      <c r="H29" s="19">
        <v>110</v>
      </c>
      <c r="I29" s="20">
        <v>150</v>
      </c>
      <c r="J29" s="21">
        <f t="shared" si="5"/>
        <v>733.3333333333333</v>
      </c>
    </row>
    <row r="30" spans="1:10" ht="12.75">
      <c r="A30" s="12" t="s">
        <v>6</v>
      </c>
      <c r="B30" s="24">
        <v>117</v>
      </c>
      <c r="C30" s="25">
        <v>150</v>
      </c>
      <c r="D30" s="26">
        <f t="shared" si="3"/>
        <v>780</v>
      </c>
      <c r="E30" s="27">
        <v>117</v>
      </c>
      <c r="F30" s="28">
        <v>150</v>
      </c>
      <c r="G30" s="29">
        <f t="shared" si="4"/>
        <v>780</v>
      </c>
      <c r="H30" s="30">
        <v>117</v>
      </c>
      <c r="I30" s="31">
        <v>150</v>
      </c>
      <c r="J30" s="32">
        <f t="shared" si="5"/>
        <v>780</v>
      </c>
    </row>
    <row r="31" spans="2:10" ht="12.75">
      <c r="B31" s="33">
        <f>SUM(B23:B30)</f>
        <v>1731</v>
      </c>
      <c r="C31" s="33">
        <f>SUM(C23:C30)</f>
        <v>2485</v>
      </c>
      <c r="D31" s="34">
        <f t="shared" si="3"/>
        <v>696.5794768611671</v>
      </c>
      <c r="E31" s="33">
        <f>SUM(E23:E30)</f>
        <v>1731</v>
      </c>
      <c r="F31" s="33">
        <f>SUM(F23:F30)</f>
        <v>2545</v>
      </c>
      <c r="G31" s="35">
        <f t="shared" si="4"/>
        <v>680.1571709233791</v>
      </c>
      <c r="H31" s="33">
        <f>SUM(H23:H30)</f>
        <v>1841</v>
      </c>
      <c r="I31" s="33">
        <f>SUM(I23:I30)</f>
        <v>2485</v>
      </c>
      <c r="J31" s="35">
        <f t="shared" si="5"/>
        <v>740.8450704225352</v>
      </c>
    </row>
    <row r="32" ht="12.75">
      <c r="A32" t="s">
        <v>36</v>
      </c>
    </row>
    <row r="34" spans="1:10" ht="12.75">
      <c r="A34" s="174"/>
      <c r="B34" s="175" t="s">
        <v>33</v>
      </c>
      <c r="C34" s="175"/>
      <c r="D34" s="175"/>
      <c r="E34" s="176" t="s">
        <v>34</v>
      </c>
      <c r="F34" s="176"/>
      <c r="G34" s="176"/>
      <c r="H34" s="172" t="s">
        <v>35</v>
      </c>
      <c r="I34" s="172"/>
      <c r="J34" s="172"/>
    </row>
    <row r="35" spans="1:10" ht="76.5">
      <c r="A35" s="174"/>
      <c r="B35" s="2" t="s">
        <v>27</v>
      </c>
      <c r="C35" s="3" t="s">
        <v>28</v>
      </c>
      <c r="D35" s="4" t="s">
        <v>29</v>
      </c>
      <c r="E35" s="5" t="s">
        <v>27</v>
      </c>
      <c r="F35" s="6" t="s">
        <v>28</v>
      </c>
      <c r="G35" s="7" t="s">
        <v>29</v>
      </c>
      <c r="H35" s="8" t="s">
        <v>27</v>
      </c>
      <c r="I35" s="9" t="s">
        <v>28</v>
      </c>
      <c r="J35" s="10" t="s">
        <v>29</v>
      </c>
    </row>
    <row r="36" spans="1:10" ht="12.75">
      <c r="A36" s="12" t="s">
        <v>3</v>
      </c>
      <c r="B36" s="13">
        <v>990</v>
      </c>
      <c r="C36" s="14">
        <v>1883</v>
      </c>
      <c r="D36" s="15">
        <f aca="true" t="shared" si="6" ref="D36:D44">B36/C36*1000</f>
        <v>525.7567711099309</v>
      </c>
      <c r="E36" s="16">
        <v>990</v>
      </c>
      <c r="F36" s="17">
        <v>1950</v>
      </c>
      <c r="G36" s="18">
        <f aca="true" t="shared" si="7" ref="G36:G44">E36/F36*1000</f>
        <v>507.6923076923077</v>
      </c>
      <c r="H36" s="19">
        <v>1100</v>
      </c>
      <c r="I36" s="20">
        <v>2035</v>
      </c>
      <c r="J36" s="21">
        <f aca="true" t="shared" si="8" ref="J36:J44">H36/I36*1000</f>
        <v>540.5405405405405</v>
      </c>
    </row>
    <row r="37" spans="1:10" ht="12.75">
      <c r="A37" s="12" t="s">
        <v>4</v>
      </c>
      <c r="B37" s="13">
        <v>175</v>
      </c>
      <c r="C37" s="14">
        <v>318</v>
      </c>
      <c r="D37" s="15">
        <f t="shared" si="6"/>
        <v>550.3144654088051</v>
      </c>
      <c r="E37" s="16">
        <v>175</v>
      </c>
      <c r="F37" s="17">
        <v>375</v>
      </c>
      <c r="G37" s="18">
        <f t="shared" si="7"/>
        <v>466.6666666666667</v>
      </c>
      <c r="H37" s="19">
        <v>175</v>
      </c>
      <c r="I37" s="20">
        <v>390</v>
      </c>
      <c r="J37" s="21">
        <f t="shared" si="8"/>
        <v>448.71794871794873</v>
      </c>
    </row>
    <row r="38" spans="1:10" ht="12.75">
      <c r="A38" s="12" t="s">
        <v>7</v>
      </c>
      <c r="B38" s="13">
        <v>119</v>
      </c>
      <c r="C38" s="14">
        <v>122</v>
      </c>
      <c r="D38" s="15">
        <f t="shared" si="6"/>
        <v>975.4098360655737</v>
      </c>
      <c r="E38" s="16">
        <v>119</v>
      </c>
      <c r="F38" s="17">
        <v>142</v>
      </c>
      <c r="G38" s="18">
        <f t="shared" si="7"/>
        <v>838.0281690140845</v>
      </c>
      <c r="H38" s="19">
        <v>119</v>
      </c>
      <c r="I38" s="20">
        <v>155</v>
      </c>
      <c r="J38" s="21">
        <f t="shared" si="8"/>
        <v>767.741935483871</v>
      </c>
    </row>
    <row r="39" spans="1:10" ht="12.75">
      <c r="A39" s="12" t="s">
        <v>8</v>
      </c>
      <c r="B39" s="13">
        <v>55</v>
      </c>
      <c r="C39" s="14">
        <v>80</v>
      </c>
      <c r="D39" s="15">
        <f t="shared" si="6"/>
        <v>687.5</v>
      </c>
      <c r="E39" s="16">
        <v>55</v>
      </c>
      <c r="F39" s="17">
        <v>110</v>
      </c>
      <c r="G39" s="18">
        <f t="shared" si="7"/>
        <v>500</v>
      </c>
      <c r="H39" s="19">
        <v>55</v>
      </c>
      <c r="I39" s="20">
        <v>120</v>
      </c>
      <c r="J39" s="21">
        <f t="shared" si="8"/>
        <v>458.3333333333333</v>
      </c>
    </row>
    <row r="40" spans="1:10" ht="12.75">
      <c r="A40" s="12" t="s">
        <v>30</v>
      </c>
      <c r="B40" s="13">
        <v>140</v>
      </c>
      <c r="C40" s="14">
        <v>92</v>
      </c>
      <c r="D40" s="15">
        <f t="shared" si="6"/>
        <v>1521.7391304347827</v>
      </c>
      <c r="E40" s="16">
        <v>140</v>
      </c>
      <c r="F40" s="17">
        <v>110</v>
      </c>
      <c r="G40" s="18">
        <f t="shared" si="7"/>
        <v>1272.7272727272727</v>
      </c>
      <c r="H40" s="19">
        <v>140</v>
      </c>
      <c r="I40" s="20">
        <v>135</v>
      </c>
      <c r="J40" s="21">
        <f t="shared" si="8"/>
        <v>1037.037037037037</v>
      </c>
    </row>
    <row r="41" spans="1:10" ht="12.75">
      <c r="A41" s="12" t="s">
        <v>5</v>
      </c>
      <c r="B41" s="13">
        <v>25</v>
      </c>
      <c r="C41" s="14">
        <v>160</v>
      </c>
      <c r="D41" s="15">
        <f t="shared" si="6"/>
        <v>156.25</v>
      </c>
      <c r="E41" s="16">
        <v>25</v>
      </c>
      <c r="F41" s="17">
        <v>173</v>
      </c>
      <c r="G41" s="18">
        <f t="shared" si="7"/>
        <v>144.50867052023122</v>
      </c>
      <c r="H41" s="19">
        <v>25</v>
      </c>
      <c r="I41" s="20">
        <v>185</v>
      </c>
      <c r="J41" s="21">
        <f t="shared" si="8"/>
        <v>135.13513513513513</v>
      </c>
    </row>
    <row r="42" spans="1:10" ht="12.75">
      <c r="A42" s="12" t="s">
        <v>31</v>
      </c>
      <c r="B42" s="13">
        <v>110</v>
      </c>
      <c r="C42" s="14">
        <v>179</v>
      </c>
      <c r="D42" s="15">
        <f t="shared" si="6"/>
        <v>614.5251396648044</v>
      </c>
      <c r="E42" s="16">
        <v>110</v>
      </c>
      <c r="F42" s="17">
        <v>210</v>
      </c>
      <c r="G42" s="18">
        <f t="shared" si="7"/>
        <v>523.8095238095239</v>
      </c>
      <c r="H42" s="19">
        <v>110</v>
      </c>
      <c r="I42" s="20">
        <v>230</v>
      </c>
      <c r="J42" s="21">
        <f t="shared" si="8"/>
        <v>478.26086956521743</v>
      </c>
    </row>
    <row r="43" spans="1:10" ht="12.75">
      <c r="A43" s="12" t="s">
        <v>6</v>
      </c>
      <c r="B43" s="24">
        <v>117</v>
      </c>
      <c r="C43" s="25">
        <v>173</v>
      </c>
      <c r="D43" s="26">
        <f t="shared" si="6"/>
        <v>676.3005780346821</v>
      </c>
      <c r="E43" s="27">
        <v>117</v>
      </c>
      <c r="F43" s="28">
        <v>220</v>
      </c>
      <c r="G43" s="29">
        <f t="shared" si="7"/>
        <v>531.8181818181819</v>
      </c>
      <c r="H43" s="30">
        <v>117</v>
      </c>
      <c r="I43" s="31">
        <v>250</v>
      </c>
      <c r="J43" s="32">
        <f t="shared" si="8"/>
        <v>468</v>
      </c>
    </row>
    <row r="44" spans="2:10" ht="12.75">
      <c r="B44" s="33">
        <f>SUM(B36:B43)</f>
        <v>1731</v>
      </c>
      <c r="C44" s="33">
        <f>SUM(C36:C43)</f>
        <v>3007</v>
      </c>
      <c r="D44" s="34">
        <f t="shared" si="6"/>
        <v>575.6568007981376</v>
      </c>
      <c r="E44" s="33">
        <f>SUM(E36:E43)</f>
        <v>1731</v>
      </c>
      <c r="F44" s="33">
        <f>SUM(F36:F43)</f>
        <v>3290</v>
      </c>
      <c r="G44" s="37">
        <f t="shared" si="7"/>
        <v>526.1398176291793</v>
      </c>
      <c r="H44" s="33">
        <f>SUM(H36:H43)</f>
        <v>1841</v>
      </c>
      <c r="I44" s="33">
        <f>SUM(I36:I43)</f>
        <v>3500</v>
      </c>
      <c r="J44" s="35">
        <f t="shared" si="8"/>
        <v>526</v>
      </c>
    </row>
    <row r="45" ht="12.75">
      <c r="A45" t="s">
        <v>37</v>
      </c>
    </row>
    <row r="46" spans="4:10" ht="12.75">
      <c r="D46" s="38">
        <f>D36+D37+D38+D39+D40+D41+D42+D43</f>
        <v>5707.7959207185795</v>
      </c>
      <c r="E46" s="38"/>
      <c r="F46" s="38"/>
      <c r="G46" s="38">
        <f>G36+G37+G38+G39+G40+G41+G42+G43</f>
        <v>4785.250792248268</v>
      </c>
      <c r="H46" s="38"/>
      <c r="I46" s="38"/>
      <c r="J46" s="38">
        <f>J36+J37+J38+J39+J40+J41+J42+J43</f>
        <v>4333.766799813084</v>
      </c>
    </row>
    <row r="49" ht="12.75">
      <c r="D49" s="39" t="s">
        <v>38</v>
      </c>
    </row>
    <row r="51" spans="1:16" ht="12.75">
      <c r="A51" s="174"/>
      <c r="B51" s="177" t="s">
        <v>39</v>
      </c>
      <c r="C51" s="177"/>
      <c r="D51" s="177"/>
      <c r="E51" s="176" t="s">
        <v>40</v>
      </c>
      <c r="F51" s="176"/>
      <c r="G51" s="176"/>
      <c r="H51" s="177" t="s">
        <v>41</v>
      </c>
      <c r="I51" s="177"/>
      <c r="J51" s="177"/>
      <c r="K51" s="177" t="s">
        <v>42</v>
      </c>
      <c r="L51" s="177"/>
      <c r="M51" s="177"/>
      <c r="N51" s="177" t="s">
        <v>43</v>
      </c>
      <c r="O51" s="177"/>
      <c r="P51" s="177"/>
    </row>
    <row r="52" spans="1:16" ht="76.5">
      <c r="A52" s="174"/>
      <c r="B52" s="40" t="s">
        <v>27</v>
      </c>
      <c r="C52" s="41" t="s">
        <v>28</v>
      </c>
      <c r="D52" s="42" t="s">
        <v>29</v>
      </c>
      <c r="E52" s="5" t="s">
        <v>27</v>
      </c>
      <c r="F52" s="6" t="s">
        <v>28</v>
      </c>
      <c r="G52" s="7" t="s">
        <v>29</v>
      </c>
      <c r="H52" s="40" t="s">
        <v>27</v>
      </c>
      <c r="I52" s="41" t="s">
        <v>28</v>
      </c>
      <c r="J52" s="42" t="s">
        <v>29</v>
      </c>
      <c r="K52" s="40" t="s">
        <v>27</v>
      </c>
      <c r="L52" s="41" t="s">
        <v>28</v>
      </c>
      <c r="M52" s="42" t="s">
        <v>29</v>
      </c>
      <c r="N52" s="40" t="s">
        <v>27</v>
      </c>
      <c r="O52" s="41" t="s">
        <v>28</v>
      </c>
      <c r="P52" s="42" t="s">
        <v>29</v>
      </c>
    </row>
    <row r="53" spans="1:16" ht="12.75">
      <c r="A53" s="12" t="s">
        <v>3</v>
      </c>
      <c r="B53" s="43">
        <v>1130</v>
      </c>
      <c r="C53" s="44">
        <v>1942</v>
      </c>
      <c r="D53" s="45">
        <f aca="true" t="shared" si="9" ref="D53:D61">B53/C53*1000</f>
        <v>581.8743563336766</v>
      </c>
      <c r="E53" s="16">
        <v>1130</v>
      </c>
      <c r="F53" s="17">
        <v>1906</v>
      </c>
      <c r="G53" s="18">
        <f aca="true" t="shared" si="10" ref="G53:G61">E53/F53*1000</f>
        <v>592.8646379853095</v>
      </c>
      <c r="H53" s="43">
        <v>1130</v>
      </c>
      <c r="I53" s="44">
        <v>1916</v>
      </c>
      <c r="J53" s="45">
        <f aca="true" t="shared" si="11" ref="J53:J61">H53/I53*1000</f>
        <v>589.7703549060542</v>
      </c>
      <c r="K53" s="43">
        <v>1140</v>
      </c>
      <c r="L53" s="44">
        <v>1919</v>
      </c>
      <c r="M53" s="45">
        <f aca="true" t="shared" si="12" ref="M53:M61">K53/L53*1000</f>
        <v>594.059405940594</v>
      </c>
      <c r="N53" s="43">
        <v>1150</v>
      </c>
      <c r="O53" s="44">
        <v>1935</v>
      </c>
      <c r="P53" s="45">
        <f aca="true" t="shared" si="13" ref="P53:P61">N53/O53*1000</f>
        <v>594.3152454780361</v>
      </c>
    </row>
    <row r="54" spans="1:16" ht="12.75">
      <c r="A54" s="12" t="s">
        <v>4</v>
      </c>
      <c r="B54" s="43">
        <v>169</v>
      </c>
      <c r="C54" s="44">
        <v>377</v>
      </c>
      <c r="D54" s="45">
        <f t="shared" si="9"/>
        <v>448.2758620689655</v>
      </c>
      <c r="E54" s="16">
        <v>169</v>
      </c>
      <c r="F54" s="17">
        <v>370</v>
      </c>
      <c r="G54" s="18">
        <f t="shared" si="10"/>
        <v>456.7567567567568</v>
      </c>
      <c r="H54" s="43">
        <v>169</v>
      </c>
      <c r="I54" s="44">
        <v>372</v>
      </c>
      <c r="J54" s="45">
        <f t="shared" si="11"/>
        <v>454.3010752688172</v>
      </c>
      <c r="K54" s="43">
        <v>179</v>
      </c>
      <c r="L54" s="44">
        <v>374</v>
      </c>
      <c r="M54" s="45">
        <f t="shared" si="12"/>
        <v>478.6096256684492</v>
      </c>
      <c r="N54" s="43">
        <v>184</v>
      </c>
      <c r="O54" s="44">
        <v>378</v>
      </c>
      <c r="P54" s="45">
        <f t="shared" si="13"/>
        <v>486.77248677248673</v>
      </c>
    </row>
    <row r="55" spans="1:16" ht="12.75">
      <c r="A55" s="12" t="s">
        <v>7</v>
      </c>
      <c r="B55" s="43">
        <v>75</v>
      </c>
      <c r="C55" s="44">
        <v>148</v>
      </c>
      <c r="D55" s="45">
        <f t="shared" si="9"/>
        <v>506.7567567567568</v>
      </c>
      <c r="E55" s="16">
        <v>75</v>
      </c>
      <c r="F55" s="17">
        <v>167</v>
      </c>
      <c r="G55" s="18">
        <f t="shared" si="10"/>
        <v>449.1017964071856</v>
      </c>
      <c r="H55" s="43">
        <v>75</v>
      </c>
      <c r="I55" s="44">
        <v>169</v>
      </c>
      <c r="J55" s="45">
        <f t="shared" si="11"/>
        <v>443.7869822485207</v>
      </c>
      <c r="K55" s="43">
        <v>75</v>
      </c>
      <c r="L55" s="44">
        <v>170</v>
      </c>
      <c r="M55" s="45">
        <f t="shared" si="12"/>
        <v>441.1764705882353</v>
      </c>
      <c r="N55" s="43">
        <v>75</v>
      </c>
      <c r="O55" s="44">
        <v>172</v>
      </c>
      <c r="P55" s="45">
        <f t="shared" si="13"/>
        <v>436.04651162790697</v>
      </c>
    </row>
    <row r="56" spans="1:16" ht="12.75">
      <c r="A56" s="12" t="s">
        <v>8</v>
      </c>
      <c r="B56" s="43">
        <v>55</v>
      </c>
      <c r="C56" s="44">
        <v>92</v>
      </c>
      <c r="D56" s="45">
        <f t="shared" si="9"/>
        <v>597.8260869565217</v>
      </c>
      <c r="E56" s="16">
        <v>55</v>
      </c>
      <c r="F56" s="17">
        <v>84</v>
      </c>
      <c r="G56" s="18">
        <f t="shared" si="10"/>
        <v>654.7619047619048</v>
      </c>
      <c r="H56" s="43">
        <v>55</v>
      </c>
      <c r="I56" s="44">
        <v>80</v>
      </c>
      <c r="J56" s="45">
        <f t="shared" si="11"/>
        <v>687.5</v>
      </c>
      <c r="K56" s="43">
        <v>55</v>
      </c>
      <c r="L56" s="44">
        <v>84</v>
      </c>
      <c r="M56" s="45">
        <f t="shared" si="12"/>
        <v>654.7619047619048</v>
      </c>
      <c r="N56" s="43">
        <v>55</v>
      </c>
      <c r="O56" s="44">
        <v>85</v>
      </c>
      <c r="P56" s="45">
        <f t="shared" si="13"/>
        <v>647.0588235294118</v>
      </c>
    </row>
    <row r="57" spans="1:16" ht="12.75">
      <c r="A57" s="12" t="s">
        <v>30</v>
      </c>
      <c r="B57" s="43">
        <v>140</v>
      </c>
      <c r="C57" s="44">
        <v>103</v>
      </c>
      <c r="D57" s="45">
        <f t="shared" si="9"/>
        <v>1359.2233009708739</v>
      </c>
      <c r="E57" s="16">
        <v>140</v>
      </c>
      <c r="F57" s="17">
        <v>105</v>
      </c>
      <c r="G57" s="18">
        <f t="shared" si="10"/>
        <v>1333.3333333333333</v>
      </c>
      <c r="H57" s="43">
        <v>140</v>
      </c>
      <c r="I57" s="44">
        <v>115</v>
      </c>
      <c r="J57" s="45">
        <f t="shared" si="11"/>
        <v>1217.3913043478262</v>
      </c>
      <c r="K57" s="43">
        <v>140</v>
      </c>
      <c r="L57" s="44">
        <v>118</v>
      </c>
      <c r="M57" s="45">
        <f t="shared" si="12"/>
        <v>1186.4406779661017</v>
      </c>
      <c r="N57" s="43">
        <v>140</v>
      </c>
      <c r="O57" s="44">
        <v>121</v>
      </c>
      <c r="P57" s="45">
        <f t="shared" si="13"/>
        <v>1157.0247933884298</v>
      </c>
    </row>
    <row r="58" spans="1:16" ht="12.75">
      <c r="A58" s="12" t="s">
        <v>5</v>
      </c>
      <c r="B58" s="43">
        <v>40</v>
      </c>
      <c r="C58" s="44">
        <v>155</v>
      </c>
      <c r="D58" s="45">
        <f t="shared" si="9"/>
        <v>258.06451612903226</v>
      </c>
      <c r="E58" s="16">
        <v>40</v>
      </c>
      <c r="F58" s="17">
        <v>168</v>
      </c>
      <c r="G58" s="18">
        <f t="shared" si="10"/>
        <v>238.09523809523807</v>
      </c>
      <c r="H58" s="43">
        <v>59</v>
      </c>
      <c r="I58" s="44">
        <v>171</v>
      </c>
      <c r="J58" s="45">
        <f t="shared" si="11"/>
        <v>345.02923976608184</v>
      </c>
      <c r="K58" s="43">
        <v>59</v>
      </c>
      <c r="L58" s="44">
        <v>175</v>
      </c>
      <c r="M58" s="45">
        <f t="shared" si="12"/>
        <v>337.1428571428571</v>
      </c>
      <c r="N58" s="43">
        <v>64</v>
      </c>
      <c r="O58" s="44">
        <v>180</v>
      </c>
      <c r="P58" s="45">
        <f t="shared" si="13"/>
        <v>355.55555555555554</v>
      </c>
    </row>
    <row r="59" spans="1:16" ht="12.75">
      <c r="A59" s="12" t="s">
        <v>31</v>
      </c>
      <c r="B59" s="43">
        <v>115</v>
      </c>
      <c r="C59" s="44">
        <v>213</v>
      </c>
      <c r="D59" s="45">
        <f t="shared" si="9"/>
        <v>539.906103286385</v>
      </c>
      <c r="E59" s="16">
        <v>115</v>
      </c>
      <c r="F59" s="17">
        <v>232</v>
      </c>
      <c r="G59" s="18">
        <f t="shared" si="10"/>
        <v>495.68965517241384</v>
      </c>
      <c r="H59" s="43">
        <v>115</v>
      </c>
      <c r="I59" s="44">
        <v>223</v>
      </c>
      <c r="J59" s="45">
        <f t="shared" si="11"/>
        <v>515.695067264574</v>
      </c>
      <c r="K59" s="43">
        <v>115</v>
      </c>
      <c r="L59" s="44">
        <v>225</v>
      </c>
      <c r="M59" s="45">
        <f t="shared" si="12"/>
        <v>511.1111111111111</v>
      </c>
      <c r="N59" s="43">
        <v>115</v>
      </c>
      <c r="O59" s="44">
        <v>228</v>
      </c>
      <c r="P59" s="45">
        <f t="shared" si="13"/>
        <v>504.3859649122807</v>
      </c>
    </row>
    <row r="60" spans="1:16" ht="12.75">
      <c r="A60" s="12" t="s">
        <v>6</v>
      </c>
      <c r="B60" s="46">
        <v>117</v>
      </c>
      <c r="C60" s="47">
        <v>190</v>
      </c>
      <c r="D60" s="48">
        <f t="shared" si="9"/>
        <v>615.7894736842105</v>
      </c>
      <c r="E60" s="27">
        <v>117</v>
      </c>
      <c r="F60" s="28">
        <v>196</v>
      </c>
      <c r="G60" s="29">
        <f t="shared" si="10"/>
        <v>596.9387755102041</v>
      </c>
      <c r="H60" s="46">
        <v>117</v>
      </c>
      <c r="I60" s="47">
        <v>215</v>
      </c>
      <c r="J60" s="48">
        <f t="shared" si="11"/>
        <v>544.186046511628</v>
      </c>
      <c r="K60" s="46">
        <v>117</v>
      </c>
      <c r="L60" s="47">
        <v>231</v>
      </c>
      <c r="M60" s="48">
        <f t="shared" si="12"/>
        <v>506.49350649350646</v>
      </c>
      <c r="N60" s="46">
        <v>117</v>
      </c>
      <c r="O60" s="47">
        <v>232</v>
      </c>
      <c r="P60" s="48">
        <f t="shared" si="13"/>
        <v>504.31034482758616</v>
      </c>
    </row>
    <row r="61" spans="2:16" ht="12.75">
      <c r="B61" s="49">
        <f>SUM(B53:B60)</f>
        <v>1841</v>
      </c>
      <c r="C61" s="49">
        <f>SUM(C53:C60)</f>
        <v>3220</v>
      </c>
      <c r="D61" s="50">
        <f t="shared" si="9"/>
        <v>571.7391304347826</v>
      </c>
      <c r="E61" s="33">
        <f>SUM(E53:E60)</f>
        <v>1841</v>
      </c>
      <c r="F61" s="33">
        <f>SUM(F53:F60)</f>
        <v>3228</v>
      </c>
      <c r="G61" s="51">
        <f t="shared" si="10"/>
        <v>570.3221809169765</v>
      </c>
      <c r="H61" s="33">
        <f>SUM(H53:H60)</f>
        <v>1860</v>
      </c>
      <c r="I61" s="33">
        <f>SUM(I53:I60)</f>
        <v>3261</v>
      </c>
      <c r="J61" s="51">
        <f t="shared" si="11"/>
        <v>570.3771849126035</v>
      </c>
      <c r="K61" s="33">
        <f>SUM(K53:K60)</f>
        <v>1880</v>
      </c>
      <c r="L61" s="33">
        <f>SUM(L53:L60)</f>
        <v>3296</v>
      </c>
      <c r="M61" s="51">
        <f t="shared" si="12"/>
        <v>570.3883495145631</v>
      </c>
      <c r="N61" s="33">
        <f>SUM(N53:N60)</f>
        <v>1900</v>
      </c>
      <c r="O61" s="33">
        <f>SUM(O53:O60)</f>
        <v>3331</v>
      </c>
      <c r="P61" s="51">
        <f t="shared" si="13"/>
        <v>570.399279495647</v>
      </c>
    </row>
    <row r="62" spans="3:15" ht="12.75">
      <c r="C62" s="52"/>
      <c r="F62" s="52"/>
      <c r="I62" s="52"/>
      <c r="L62" s="52"/>
      <c r="O62" s="52"/>
    </row>
    <row r="64" spans="2:10" ht="12.75">
      <c r="B64" s="178" t="s">
        <v>44</v>
      </c>
      <c r="C64" s="178"/>
      <c r="D64" s="178"/>
      <c r="E64" s="178"/>
      <c r="F64" s="178"/>
      <c r="G64" s="178"/>
      <c r="H64" s="178"/>
      <c r="I64" s="178"/>
      <c r="J64" s="178"/>
    </row>
    <row r="66" spans="2:6" ht="12.75">
      <c r="B66">
        <v>2008</v>
      </c>
      <c r="C66">
        <v>2009</v>
      </c>
      <c r="D66">
        <v>2010</v>
      </c>
      <c r="E66">
        <v>2011</v>
      </c>
      <c r="F66">
        <v>2012</v>
      </c>
    </row>
    <row r="67" spans="1:6" ht="15" customHeight="1">
      <c r="A67" s="1" t="s">
        <v>3</v>
      </c>
      <c r="B67" s="53">
        <v>1138</v>
      </c>
      <c r="C67" s="53">
        <v>1178</v>
      </c>
      <c r="D67" s="53">
        <v>1198</v>
      </c>
      <c r="E67" s="53">
        <v>1224</v>
      </c>
      <c r="F67" s="53">
        <v>1269</v>
      </c>
    </row>
    <row r="68" spans="1:6" ht="15" customHeight="1">
      <c r="A68" s="12" t="s">
        <v>4</v>
      </c>
      <c r="B68" s="54">
        <v>154</v>
      </c>
      <c r="C68" s="55">
        <v>159</v>
      </c>
      <c r="D68" s="55">
        <v>165</v>
      </c>
      <c r="E68" s="56">
        <v>168</v>
      </c>
      <c r="F68" s="55">
        <v>173</v>
      </c>
    </row>
    <row r="69" spans="1:6" ht="15" customHeight="1">
      <c r="A69" s="12" t="s">
        <v>7</v>
      </c>
      <c r="B69" s="54">
        <v>70</v>
      </c>
      <c r="C69" s="55">
        <v>65</v>
      </c>
      <c r="D69" s="55">
        <v>67</v>
      </c>
      <c r="E69" s="56">
        <v>69</v>
      </c>
      <c r="F69" s="55">
        <v>71</v>
      </c>
    </row>
    <row r="70" spans="1:6" ht="15" customHeight="1">
      <c r="A70" s="12" t="s">
        <v>8</v>
      </c>
      <c r="B70" s="54">
        <v>50</v>
      </c>
      <c r="C70" s="55">
        <v>43</v>
      </c>
      <c r="D70" s="55">
        <v>45</v>
      </c>
      <c r="E70" s="56">
        <v>46</v>
      </c>
      <c r="F70" s="55">
        <v>48</v>
      </c>
    </row>
    <row r="71" spans="1:6" ht="15" customHeight="1">
      <c r="A71" s="12" t="s">
        <v>30</v>
      </c>
      <c r="B71" s="54">
        <v>69</v>
      </c>
      <c r="C71" s="55">
        <v>67</v>
      </c>
      <c r="D71" s="55">
        <v>69</v>
      </c>
      <c r="E71" s="56">
        <v>70</v>
      </c>
      <c r="F71" s="55">
        <v>71</v>
      </c>
    </row>
    <row r="72" spans="1:6" ht="15" customHeight="1">
      <c r="A72" s="12" t="s">
        <v>5</v>
      </c>
      <c r="B72" s="54">
        <v>43</v>
      </c>
      <c r="C72" s="55">
        <v>42</v>
      </c>
      <c r="D72" s="55">
        <v>46</v>
      </c>
      <c r="E72" s="56">
        <v>47</v>
      </c>
      <c r="F72" s="55">
        <v>48</v>
      </c>
    </row>
    <row r="73" spans="1:6" ht="15" customHeight="1">
      <c r="A73" s="12" t="s">
        <v>31</v>
      </c>
      <c r="B73" s="54">
        <v>112</v>
      </c>
      <c r="C73" s="55">
        <v>128</v>
      </c>
      <c r="D73" s="55">
        <v>130</v>
      </c>
      <c r="E73" s="56">
        <v>133</v>
      </c>
      <c r="F73" s="55">
        <v>135</v>
      </c>
    </row>
    <row r="74" spans="1:6" ht="15" customHeight="1">
      <c r="A74" s="12" t="s">
        <v>6</v>
      </c>
      <c r="B74" s="54">
        <v>94</v>
      </c>
      <c r="C74" s="55">
        <v>98</v>
      </c>
      <c r="D74" s="55">
        <v>100</v>
      </c>
      <c r="E74" s="56">
        <v>103</v>
      </c>
      <c r="F74" s="55">
        <v>105</v>
      </c>
    </row>
    <row r="75" spans="1:6" ht="15" customHeight="1">
      <c r="A75" s="1" t="s">
        <v>45</v>
      </c>
      <c r="B75" s="1">
        <f>B67+B68+B69+B70+B71+B72+B73+B74</f>
        <v>1730</v>
      </c>
      <c r="C75" s="1">
        <f>C67+C68+C69+C70+C71+C72+C73+C74</f>
        <v>1780</v>
      </c>
      <c r="D75" s="1">
        <f>D67+D68+D69+D70+D71+D72+D73+D74</f>
        <v>1820</v>
      </c>
      <c r="E75" s="1">
        <f>E67+E68+E69+E70+E71+E72+E73+E74</f>
        <v>1860</v>
      </c>
      <c r="F75" s="1">
        <f>F67+F68+F69+F70+F71+F72+F73+F74</f>
        <v>1920</v>
      </c>
    </row>
    <row r="76" spans="2:6" ht="26.25" customHeight="1">
      <c r="B76" s="57">
        <v>1730</v>
      </c>
      <c r="C76" s="57">
        <v>1780</v>
      </c>
      <c r="D76" s="57">
        <v>1820</v>
      </c>
      <c r="E76" s="57">
        <v>1860</v>
      </c>
      <c r="F76" s="57">
        <v>1920</v>
      </c>
    </row>
    <row r="77" ht="26.25" customHeight="1"/>
    <row r="78" spans="2:10" ht="12.75">
      <c r="B78" s="178" t="s">
        <v>46</v>
      </c>
      <c r="C78" s="178"/>
      <c r="D78" s="178"/>
      <c r="E78" s="178"/>
      <c r="F78" s="178"/>
      <c r="G78" s="178"/>
      <c r="H78" s="178"/>
      <c r="I78" s="178"/>
      <c r="J78" s="178"/>
    </row>
    <row r="80" spans="2:6" ht="12.75">
      <c r="B80">
        <v>2008</v>
      </c>
      <c r="C80">
        <v>2009</v>
      </c>
      <c r="D80">
        <v>2010</v>
      </c>
      <c r="E80">
        <v>2011</v>
      </c>
      <c r="F80">
        <v>2012</v>
      </c>
    </row>
    <row r="81" spans="1:6" ht="15" customHeight="1">
      <c r="A81" s="1" t="s">
        <v>3</v>
      </c>
      <c r="B81" s="58">
        <v>3.181</v>
      </c>
      <c r="C81" s="58">
        <v>3.129</v>
      </c>
      <c r="D81" s="58">
        <v>3.121</v>
      </c>
      <c r="E81" s="58">
        <v>3.118</v>
      </c>
      <c r="F81" s="58">
        <v>3.105</v>
      </c>
    </row>
    <row r="82" spans="1:6" ht="15" customHeight="1">
      <c r="A82" s="12" t="s">
        <v>4</v>
      </c>
      <c r="B82" s="59">
        <v>0.459</v>
      </c>
      <c r="C82" s="60">
        <v>0.452</v>
      </c>
      <c r="D82" s="60">
        <v>0.45</v>
      </c>
      <c r="E82" s="60">
        <v>0.449</v>
      </c>
      <c r="F82" s="60">
        <v>0.443</v>
      </c>
    </row>
    <row r="83" spans="1:6" ht="15" customHeight="1">
      <c r="A83" s="12" t="s">
        <v>7</v>
      </c>
      <c r="B83" s="59">
        <v>0.15</v>
      </c>
      <c r="C83" s="60">
        <v>0.152</v>
      </c>
      <c r="D83" s="60">
        <v>0.15</v>
      </c>
      <c r="E83" s="60">
        <v>0.148</v>
      </c>
      <c r="F83" s="60">
        <v>0.146</v>
      </c>
    </row>
    <row r="84" spans="1:6" ht="15" customHeight="1">
      <c r="A84" s="12" t="s">
        <v>8</v>
      </c>
      <c r="B84" s="59">
        <v>0.214</v>
      </c>
      <c r="C84" s="60">
        <v>0.186</v>
      </c>
      <c r="D84" s="60">
        <v>0.183</v>
      </c>
      <c r="E84" s="60">
        <v>0.18</v>
      </c>
      <c r="F84" s="60">
        <v>0.177</v>
      </c>
    </row>
    <row r="85" spans="1:6" ht="15" customHeight="1">
      <c r="A85" s="12" t="s">
        <v>30</v>
      </c>
      <c r="B85" s="59">
        <v>0.139</v>
      </c>
      <c r="C85" s="60">
        <v>0.132</v>
      </c>
      <c r="D85" s="60">
        <v>0.131</v>
      </c>
      <c r="E85" s="60">
        <v>0.128</v>
      </c>
      <c r="F85" s="60">
        <v>0.126</v>
      </c>
    </row>
    <row r="86" spans="1:6" ht="15" customHeight="1">
      <c r="A86" s="12" t="s">
        <v>5</v>
      </c>
      <c r="B86" s="59">
        <v>0.291</v>
      </c>
      <c r="C86" s="60">
        <v>0.278</v>
      </c>
      <c r="D86" s="60">
        <v>0.275</v>
      </c>
      <c r="E86" s="60">
        <v>0.271</v>
      </c>
      <c r="F86" s="60">
        <v>0.27</v>
      </c>
    </row>
    <row r="87" spans="1:6" ht="15" customHeight="1">
      <c r="A87" s="12" t="s">
        <v>31</v>
      </c>
      <c r="B87" s="59">
        <v>0.362</v>
      </c>
      <c r="C87" s="60">
        <v>0.34800000000000003</v>
      </c>
      <c r="D87" s="60">
        <v>0.34500000000000003</v>
      </c>
      <c r="E87" s="60">
        <v>0.341</v>
      </c>
      <c r="F87" s="60">
        <v>0.34</v>
      </c>
    </row>
    <row r="88" spans="1:6" ht="15" customHeight="1">
      <c r="A88" s="12" t="s">
        <v>6</v>
      </c>
      <c r="B88" s="59">
        <v>0.271</v>
      </c>
      <c r="C88" s="60">
        <v>0.265</v>
      </c>
      <c r="D88" s="60">
        <v>0.261</v>
      </c>
      <c r="E88" s="60">
        <v>0.26</v>
      </c>
      <c r="F88" s="60">
        <v>0.263</v>
      </c>
    </row>
    <row r="89" spans="1:6" ht="15" customHeight="1">
      <c r="A89" s="1" t="s">
        <v>45</v>
      </c>
      <c r="B89" s="61">
        <f>B81+B82+B83+B84+B85+B86+B87+B88</f>
        <v>5.067000000000001</v>
      </c>
      <c r="C89" s="61">
        <f>C81+C82+C83+C84+C85+C86+C87+C88</f>
        <v>4.942</v>
      </c>
      <c r="D89" s="61">
        <f>D81+D82+D83+D84+D85+D86+D87+D88</f>
        <v>4.916</v>
      </c>
      <c r="E89" s="61">
        <f>E81+E82+E83+E84+E85+E86+E87+E88</f>
        <v>4.895</v>
      </c>
      <c r="F89" s="61">
        <f>F81+F82+F83+F84+F85+F86+F87+F88</f>
        <v>4.869999999999999</v>
      </c>
    </row>
    <row r="90" spans="2:6" ht="26.25" customHeight="1">
      <c r="B90">
        <v>5.1</v>
      </c>
      <c r="C90">
        <v>4.9</v>
      </c>
      <c r="D90">
        <v>4.9</v>
      </c>
      <c r="E90">
        <v>4.9</v>
      </c>
      <c r="F90">
        <v>4.9</v>
      </c>
    </row>
  </sheetData>
  <sheetProtection/>
  <mergeCells count="23">
    <mergeCell ref="B64:J64"/>
    <mergeCell ref="B78:J78"/>
    <mergeCell ref="A51:A52"/>
    <mergeCell ref="B51:D51"/>
    <mergeCell ref="E51:G51"/>
    <mergeCell ref="H51:J51"/>
    <mergeCell ref="K51:M51"/>
    <mergeCell ref="N51:P51"/>
    <mergeCell ref="A19:J19"/>
    <mergeCell ref="A21:A22"/>
    <mergeCell ref="B21:D21"/>
    <mergeCell ref="E21:G21"/>
    <mergeCell ref="H21:J21"/>
    <mergeCell ref="A34:A35"/>
    <mergeCell ref="B34:D34"/>
    <mergeCell ref="E34:G34"/>
    <mergeCell ref="K4:M4"/>
    <mergeCell ref="H34:J34"/>
    <mergeCell ref="A2:J2"/>
    <mergeCell ref="A4:A5"/>
    <mergeCell ref="B4:D4"/>
    <mergeCell ref="E4:G4"/>
    <mergeCell ref="H4:J4"/>
  </mergeCells>
  <printOptions/>
  <pageMargins left="0.7479166666666667" right="0.7479166666666667" top="0.5298611111111111" bottom="1.15" header="0.5118055555555555" footer="0.5118055555555555"/>
  <pageSetup horizontalDpi="300" verticalDpi="300" orientation="portrait" paperSize="9" scale="9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K89" sqref="K89"/>
    </sheetView>
  </sheetViews>
  <sheetFormatPr defaultColWidth="10.25390625" defaultRowHeight="12.75"/>
  <cols>
    <col min="1" max="1" width="21.25390625" style="0" customWidth="1"/>
  </cols>
  <sheetData>
    <row r="2" ht="15.75">
      <c r="B2" s="62" t="s">
        <v>47</v>
      </c>
    </row>
    <row r="4" spans="1:6" ht="27.75" customHeight="1">
      <c r="A4" s="1"/>
      <c r="B4" s="63" t="s">
        <v>48</v>
      </c>
      <c r="C4" s="63" t="s">
        <v>49</v>
      </c>
      <c r="D4" s="63" t="s">
        <v>50</v>
      </c>
      <c r="E4" s="63" t="s">
        <v>51</v>
      </c>
      <c r="F4" s="63" t="s">
        <v>52</v>
      </c>
    </row>
    <row r="5" spans="1:6" ht="27.75" customHeight="1">
      <c r="A5" s="1" t="s">
        <v>3</v>
      </c>
      <c r="B5" s="53">
        <v>7616</v>
      </c>
      <c r="C5" s="53">
        <v>6460</v>
      </c>
      <c r="D5" s="53">
        <v>7125</v>
      </c>
      <c r="E5" s="53">
        <v>7800</v>
      </c>
      <c r="F5" s="53">
        <v>8165</v>
      </c>
    </row>
    <row r="6" spans="1:6" ht="27" customHeight="1">
      <c r="A6" s="12" t="s">
        <v>4</v>
      </c>
      <c r="B6" s="54">
        <v>2022</v>
      </c>
      <c r="C6" s="55">
        <v>1740</v>
      </c>
      <c r="D6" s="55">
        <v>1900</v>
      </c>
      <c r="E6" s="56">
        <v>2070</v>
      </c>
      <c r="F6" s="55">
        <v>2160</v>
      </c>
    </row>
    <row r="7" spans="1:6" ht="27" customHeight="1">
      <c r="A7" s="12" t="s">
        <v>7</v>
      </c>
      <c r="B7" s="54">
        <v>211</v>
      </c>
      <c r="C7" s="55">
        <v>220</v>
      </c>
      <c r="D7" s="55">
        <v>240</v>
      </c>
      <c r="E7" s="56">
        <v>260</v>
      </c>
      <c r="F7" s="55">
        <v>270</v>
      </c>
    </row>
    <row r="8" spans="1:6" ht="27" customHeight="1">
      <c r="A8" s="12" t="s">
        <v>8</v>
      </c>
      <c r="B8" s="54">
        <v>122</v>
      </c>
      <c r="C8" s="55">
        <v>60</v>
      </c>
      <c r="D8" s="55">
        <v>65</v>
      </c>
      <c r="E8" s="56">
        <v>70</v>
      </c>
      <c r="F8" s="55">
        <v>75</v>
      </c>
    </row>
    <row r="9" spans="1:6" ht="27" customHeight="1">
      <c r="A9" s="12" t="s">
        <v>30</v>
      </c>
      <c r="B9" s="54">
        <v>199</v>
      </c>
      <c r="C9" s="55">
        <v>100</v>
      </c>
      <c r="D9" s="55">
        <v>110</v>
      </c>
      <c r="E9" s="56">
        <v>120</v>
      </c>
      <c r="F9" s="55">
        <v>125</v>
      </c>
    </row>
    <row r="10" spans="1:6" ht="27" customHeight="1">
      <c r="A10" s="12" t="s">
        <v>5</v>
      </c>
      <c r="B10" s="54">
        <v>779</v>
      </c>
      <c r="C10" s="55">
        <v>340</v>
      </c>
      <c r="D10" s="55">
        <v>370</v>
      </c>
      <c r="E10" s="56">
        <v>400</v>
      </c>
      <c r="F10" s="55">
        <v>415</v>
      </c>
    </row>
    <row r="11" spans="1:6" ht="27" customHeight="1">
      <c r="A11" s="12" t="s">
        <v>31</v>
      </c>
      <c r="B11" s="54">
        <v>600</v>
      </c>
      <c r="C11" s="55">
        <v>680</v>
      </c>
      <c r="D11" s="55">
        <v>750</v>
      </c>
      <c r="E11" s="56">
        <v>800</v>
      </c>
      <c r="F11" s="55">
        <v>830</v>
      </c>
    </row>
    <row r="12" spans="1:6" ht="27" customHeight="1">
      <c r="A12" s="12" t="s">
        <v>6</v>
      </c>
      <c r="B12" s="54">
        <v>224</v>
      </c>
      <c r="C12" s="55">
        <v>400</v>
      </c>
      <c r="D12" s="55">
        <v>440</v>
      </c>
      <c r="E12" s="56">
        <v>480</v>
      </c>
      <c r="F12" s="55">
        <v>500</v>
      </c>
    </row>
    <row r="13" spans="1:6" ht="22.5" customHeight="1">
      <c r="A13" s="1" t="s">
        <v>45</v>
      </c>
      <c r="B13" s="1">
        <f>B5+B6+B7+B8+B9+B10+B11+B12</f>
        <v>11773</v>
      </c>
      <c r="C13" s="1">
        <f>C5+C6+C7+C8+C9+C10+C11+C12</f>
        <v>10000</v>
      </c>
      <c r="D13" s="1">
        <f>D5+D6+D7+D8+D9+D10+D11+D12</f>
        <v>11000</v>
      </c>
      <c r="E13" s="1">
        <f>E5+E6+E7+E8+E9+E10+E11+E12</f>
        <v>12000</v>
      </c>
      <c r="F13" s="1">
        <f>F5+F6+F7+F8+F9+F10+F11+F12</f>
        <v>12540</v>
      </c>
    </row>
    <row r="14" spans="3:6" ht="12.75">
      <c r="C14" s="36"/>
      <c r="D14" s="36"/>
      <c r="E14" s="36"/>
      <c r="F14" s="36"/>
    </row>
    <row r="17" ht="12.75">
      <c r="C17">
        <v>9432</v>
      </c>
    </row>
    <row r="18" ht="12.75">
      <c r="C18" s="64" t="s">
        <v>53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2"/>
  <sheetViews>
    <sheetView zoomScale="90" zoomScaleNormal="90" zoomScalePageLayoutView="0" workbookViewId="0" topLeftCell="A1">
      <selection activeCell="D3" sqref="D3"/>
    </sheetView>
  </sheetViews>
  <sheetFormatPr defaultColWidth="9.00390625" defaultRowHeight="12.75"/>
  <cols>
    <col min="1" max="1" width="5.00390625" style="93" customWidth="1"/>
    <col min="2" max="2" width="30.25390625" style="72" customWidth="1"/>
    <col min="3" max="3" width="15.25390625" style="72" customWidth="1"/>
    <col min="4" max="4" width="15.625" style="72" customWidth="1"/>
    <col min="5" max="5" width="9.00390625" style="81" customWidth="1"/>
    <col min="6" max="6" width="16.25390625" style="72" customWidth="1"/>
    <col min="7" max="7" width="9.375" style="81" customWidth="1"/>
    <col min="8" max="8" width="15.75390625" style="72" customWidth="1"/>
    <col min="9" max="9" width="8.125" style="81" customWidth="1"/>
    <col min="10" max="10" width="15.75390625" style="72" customWidth="1"/>
    <col min="11" max="11" width="9.375" style="81" customWidth="1"/>
    <col min="12" max="15" width="13.00390625" style="72" customWidth="1"/>
    <col min="16" max="16" width="17.00390625" style="72" customWidth="1"/>
    <col min="17" max="16384" width="9.125" style="72" customWidth="1"/>
  </cols>
  <sheetData>
    <row r="1" spans="8:11" ht="18">
      <c r="H1" s="196" t="s">
        <v>61</v>
      </c>
      <c r="I1" s="196"/>
      <c r="J1" s="196"/>
      <c r="K1" s="197"/>
    </row>
    <row r="2" spans="8:11" ht="18.75" customHeight="1">
      <c r="H2" s="196" t="s">
        <v>155</v>
      </c>
      <c r="I2" s="196"/>
      <c r="J2" s="196"/>
      <c r="K2" s="197"/>
    </row>
    <row r="3" spans="8:11" ht="18.75" customHeight="1">
      <c r="H3" s="196" t="s">
        <v>121</v>
      </c>
      <c r="I3" s="196"/>
      <c r="J3" s="196"/>
      <c r="K3" s="197"/>
    </row>
    <row r="4" spans="8:11" ht="18.75" customHeight="1">
      <c r="H4" s="196" t="s">
        <v>122</v>
      </c>
      <c r="I4" s="196"/>
      <c r="J4" s="196"/>
      <c r="K4" s="198"/>
    </row>
    <row r="5" spans="8:11" ht="18.75" customHeight="1">
      <c r="H5" s="196" t="s">
        <v>123</v>
      </c>
      <c r="I5" s="196"/>
      <c r="J5" s="196"/>
      <c r="K5" s="197"/>
    </row>
    <row r="6" spans="8:11" ht="18.75" customHeight="1">
      <c r="H6" s="196" t="s">
        <v>124</v>
      </c>
      <c r="I6" s="196"/>
      <c r="J6" s="196"/>
      <c r="K6" s="197"/>
    </row>
    <row r="7" spans="4:11" ht="21" customHeight="1">
      <c r="D7" s="82"/>
      <c r="E7" s="83"/>
      <c r="F7" s="82"/>
      <c r="G7" s="84"/>
      <c r="H7" s="84"/>
      <c r="I7" s="184"/>
      <c r="J7" s="184"/>
      <c r="K7" s="84"/>
    </row>
    <row r="8" spans="2:11" ht="38.25" customHeight="1">
      <c r="B8" s="188" t="s">
        <v>154</v>
      </c>
      <c r="C8" s="188"/>
      <c r="D8" s="188"/>
      <c r="E8" s="188"/>
      <c r="F8" s="188"/>
      <c r="G8" s="188"/>
      <c r="H8" s="188"/>
      <c r="I8" s="188"/>
      <c r="J8" s="188"/>
      <c r="K8" s="85"/>
    </row>
    <row r="9" spans="2:10" ht="18.75" customHeight="1">
      <c r="B9" s="195"/>
      <c r="C9" s="195"/>
      <c r="D9" s="195"/>
      <c r="E9" s="195"/>
      <c r="F9" s="195"/>
      <c r="G9" s="195"/>
      <c r="H9" s="195"/>
      <c r="I9" s="195"/>
      <c r="J9" s="195"/>
    </row>
    <row r="10" spans="1:11" ht="16.5" customHeight="1">
      <c r="A10" s="192" t="s">
        <v>63</v>
      </c>
      <c r="B10" s="194" t="s">
        <v>0</v>
      </c>
      <c r="C10" s="68" t="s">
        <v>70</v>
      </c>
      <c r="D10" s="68" t="s">
        <v>105</v>
      </c>
      <c r="E10" s="86" t="s">
        <v>106</v>
      </c>
      <c r="F10" s="68" t="s">
        <v>116</v>
      </c>
      <c r="G10" s="86" t="s">
        <v>118</v>
      </c>
      <c r="H10" s="68" t="s">
        <v>125</v>
      </c>
      <c r="I10" s="86" t="s">
        <v>126</v>
      </c>
      <c r="J10" s="68" t="s">
        <v>137</v>
      </c>
      <c r="K10" s="86" t="s">
        <v>138</v>
      </c>
    </row>
    <row r="11" spans="1:11" ht="16.5" customHeight="1">
      <c r="A11" s="193"/>
      <c r="B11" s="194"/>
      <c r="C11" s="68" t="s">
        <v>128</v>
      </c>
      <c r="D11" s="68" t="s">
        <v>1</v>
      </c>
      <c r="E11" s="87" t="s">
        <v>107</v>
      </c>
      <c r="F11" s="88" t="s">
        <v>2</v>
      </c>
      <c r="G11" s="87" t="s">
        <v>117</v>
      </c>
      <c r="H11" s="88" t="s">
        <v>2</v>
      </c>
      <c r="I11" s="87" t="s">
        <v>127</v>
      </c>
      <c r="J11" s="68" t="s">
        <v>2</v>
      </c>
      <c r="K11" s="87" t="s">
        <v>139</v>
      </c>
    </row>
    <row r="12" spans="1:16" ht="48" customHeight="1">
      <c r="A12" s="68">
        <v>1</v>
      </c>
      <c r="B12" s="94" t="s">
        <v>71</v>
      </c>
      <c r="C12" s="73">
        <v>29.546</v>
      </c>
      <c r="D12" s="73">
        <v>29.599</v>
      </c>
      <c r="E12" s="95">
        <f aca="true" t="shared" si="0" ref="E12:E48">D12/C12*100</f>
        <v>100.17938130372978</v>
      </c>
      <c r="F12" s="73">
        <v>29.61</v>
      </c>
      <c r="G12" s="96">
        <f aca="true" t="shared" si="1" ref="G12:G48">F12/D12*100</f>
        <v>100.03716341768303</v>
      </c>
      <c r="H12" s="73">
        <v>29.624</v>
      </c>
      <c r="I12" s="95">
        <f aca="true" t="shared" si="2" ref="I12:I48">H12/F12*100</f>
        <v>100.04728132387706</v>
      </c>
      <c r="J12" s="73">
        <v>29.625</v>
      </c>
      <c r="K12" s="95">
        <f aca="true" t="shared" si="3" ref="K12:K48">J12/H12*100</f>
        <v>100.00337564137187</v>
      </c>
      <c r="L12" s="71"/>
      <c r="M12" s="71"/>
      <c r="N12" s="71"/>
      <c r="O12" s="71"/>
      <c r="P12" s="71"/>
    </row>
    <row r="13" spans="1:16" ht="42" customHeight="1" hidden="1">
      <c r="A13" s="68">
        <v>2</v>
      </c>
      <c r="B13" s="97" t="s">
        <v>72</v>
      </c>
      <c r="C13" s="98"/>
      <c r="D13" s="98"/>
      <c r="E13" s="67" t="e">
        <f t="shared" si="0"/>
        <v>#DIV/0!</v>
      </c>
      <c r="F13" s="98"/>
      <c r="G13" s="67" t="e">
        <f t="shared" si="1"/>
        <v>#DIV/0!</v>
      </c>
      <c r="H13" s="98"/>
      <c r="I13" s="67" t="e">
        <f t="shared" si="2"/>
        <v>#DIV/0!</v>
      </c>
      <c r="J13" s="98"/>
      <c r="K13" s="67" t="e">
        <f t="shared" si="3"/>
        <v>#DIV/0!</v>
      </c>
      <c r="L13" s="71"/>
      <c r="M13" s="71"/>
      <c r="N13" s="71"/>
      <c r="O13" s="71"/>
      <c r="P13" s="71"/>
    </row>
    <row r="14" spans="1:16" ht="43.5" customHeight="1">
      <c r="A14" s="68">
        <v>2</v>
      </c>
      <c r="B14" s="94" t="s">
        <v>142</v>
      </c>
      <c r="C14" s="73">
        <v>10555</v>
      </c>
      <c r="D14" s="73">
        <v>10600</v>
      </c>
      <c r="E14" s="95">
        <f t="shared" si="0"/>
        <v>100.42633822832781</v>
      </c>
      <c r="F14" s="73">
        <v>10643</v>
      </c>
      <c r="G14" s="95">
        <f t="shared" si="1"/>
        <v>100.4056603773585</v>
      </c>
      <c r="H14" s="73">
        <v>10682</v>
      </c>
      <c r="I14" s="95">
        <f t="shared" si="2"/>
        <v>100.3664380343888</v>
      </c>
      <c r="J14" s="73">
        <v>10716</v>
      </c>
      <c r="K14" s="95">
        <f t="shared" si="3"/>
        <v>100.31829245459652</v>
      </c>
      <c r="L14" s="71"/>
      <c r="M14" s="71"/>
      <c r="N14" s="71"/>
      <c r="O14" s="71"/>
      <c r="P14" s="71"/>
    </row>
    <row r="15" spans="1:16" ht="76.5" customHeight="1" hidden="1">
      <c r="A15" s="68">
        <v>4</v>
      </c>
      <c r="B15" s="94" t="s">
        <v>73</v>
      </c>
      <c r="C15" s="73"/>
      <c r="D15" s="73"/>
      <c r="E15" s="67" t="e">
        <f t="shared" si="0"/>
        <v>#DIV/0!</v>
      </c>
      <c r="F15" s="73"/>
      <c r="G15" s="67" t="e">
        <f t="shared" si="1"/>
        <v>#DIV/0!</v>
      </c>
      <c r="H15" s="73"/>
      <c r="I15" s="67" t="e">
        <f t="shared" si="2"/>
        <v>#DIV/0!</v>
      </c>
      <c r="J15" s="73"/>
      <c r="K15" s="67" t="e">
        <f t="shared" si="3"/>
        <v>#DIV/0!</v>
      </c>
      <c r="L15" s="71"/>
      <c r="M15" s="71"/>
      <c r="N15" s="71"/>
      <c r="O15" s="71"/>
      <c r="P15" s="71"/>
    </row>
    <row r="16" spans="1:16" s="155" customFormat="1" ht="77.25" customHeight="1">
      <c r="A16" s="150">
        <v>3</v>
      </c>
      <c r="B16" s="151" t="s">
        <v>147</v>
      </c>
      <c r="C16" s="152">
        <v>25.825</v>
      </c>
      <c r="D16" s="152">
        <v>26.779</v>
      </c>
      <c r="E16" s="153">
        <f t="shared" si="0"/>
        <v>103.69409486931269</v>
      </c>
      <c r="F16" s="152">
        <v>28.351</v>
      </c>
      <c r="G16" s="153">
        <f t="shared" si="1"/>
        <v>105.87027148138466</v>
      </c>
      <c r="H16" s="152">
        <v>30.487</v>
      </c>
      <c r="I16" s="153">
        <f t="shared" si="2"/>
        <v>107.53412578039575</v>
      </c>
      <c r="J16" s="152">
        <v>32.554</v>
      </c>
      <c r="K16" s="153">
        <f t="shared" si="3"/>
        <v>106.77993899038935</v>
      </c>
      <c r="L16" s="154"/>
      <c r="M16" s="154"/>
      <c r="N16" s="154"/>
      <c r="O16" s="154"/>
      <c r="P16" s="154"/>
    </row>
    <row r="17" spans="1:16" s="155" customFormat="1" ht="89.25" customHeight="1">
      <c r="A17" s="150"/>
      <c r="B17" s="151" t="s">
        <v>148</v>
      </c>
      <c r="C17" s="152">
        <v>28.064</v>
      </c>
      <c r="D17" s="152">
        <v>30.001</v>
      </c>
      <c r="E17" s="153">
        <f t="shared" si="0"/>
        <v>106.90208095781072</v>
      </c>
      <c r="F17" s="152">
        <v>31.629</v>
      </c>
      <c r="G17" s="153">
        <f t="shared" si="1"/>
        <v>105.4264857838072</v>
      </c>
      <c r="H17" s="152">
        <v>33.688</v>
      </c>
      <c r="I17" s="153">
        <f t="shared" si="2"/>
        <v>106.50984855670428</v>
      </c>
      <c r="J17" s="152">
        <v>36.131</v>
      </c>
      <c r="K17" s="153">
        <f t="shared" si="3"/>
        <v>107.25184041795298</v>
      </c>
      <c r="L17" s="154"/>
      <c r="M17" s="154"/>
      <c r="N17" s="154"/>
      <c r="O17" s="154"/>
      <c r="P17" s="154"/>
    </row>
    <row r="18" spans="1:16" ht="45">
      <c r="A18" s="68">
        <v>4</v>
      </c>
      <c r="B18" s="94" t="s">
        <v>146</v>
      </c>
      <c r="C18" s="99">
        <v>117</v>
      </c>
      <c r="D18" s="99">
        <v>131</v>
      </c>
      <c r="E18" s="100">
        <f t="shared" si="0"/>
        <v>111.96581196581197</v>
      </c>
      <c r="F18" s="99">
        <v>141</v>
      </c>
      <c r="G18" s="100">
        <f t="shared" si="1"/>
        <v>107.63358778625954</v>
      </c>
      <c r="H18" s="99">
        <v>144.3</v>
      </c>
      <c r="I18" s="100">
        <f t="shared" si="2"/>
        <v>102.34042553191489</v>
      </c>
      <c r="J18" s="99">
        <v>147.8</v>
      </c>
      <c r="K18" s="100">
        <f t="shared" si="3"/>
        <v>102.42550242550243</v>
      </c>
      <c r="L18" s="71"/>
      <c r="M18" s="71"/>
      <c r="N18" s="71"/>
      <c r="O18" s="71"/>
      <c r="P18" s="71"/>
    </row>
    <row r="19" spans="1:16" ht="78" customHeight="1">
      <c r="A19" s="68">
        <v>5</v>
      </c>
      <c r="B19" s="161" t="s">
        <v>74</v>
      </c>
      <c r="C19" s="162">
        <v>0.76</v>
      </c>
      <c r="D19" s="162">
        <v>0.9</v>
      </c>
      <c r="E19" s="163">
        <f t="shared" si="0"/>
        <v>118.42105263157893</v>
      </c>
      <c r="F19" s="162">
        <v>0.9</v>
      </c>
      <c r="G19" s="163">
        <f t="shared" si="1"/>
        <v>100</v>
      </c>
      <c r="H19" s="162">
        <v>1</v>
      </c>
      <c r="I19" s="163">
        <f t="shared" si="2"/>
        <v>111.11111111111111</v>
      </c>
      <c r="J19" s="162">
        <v>1</v>
      </c>
      <c r="K19" s="163">
        <f t="shared" si="3"/>
        <v>100</v>
      </c>
      <c r="L19" s="71"/>
      <c r="M19" s="71"/>
      <c r="N19" s="71"/>
      <c r="O19" s="71"/>
      <c r="P19" s="71"/>
    </row>
    <row r="20" spans="1:16" s="155" customFormat="1" ht="44.25" customHeight="1">
      <c r="A20" s="150">
        <v>6</v>
      </c>
      <c r="B20" s="161" t="s">
        <v>75</v>
      </c>
      <c r="C20" s="162">
        <v>1874.6</v>
      </c>
      <c r="D20" s="162">
        <v>359</v>
      </c>
      <c r="E20" s="163">
        <f t="shared" si="0"/>
        <v>19.1507521604609</v>
      </c>
      <c r="F20" s="162">
        <v>411</v>
      </c>
      <c r="G20" s="163">
        <f t="shared" si="1"/>
        <v>114.48467966573817</v>
      </c>
      <c r="H20" s="162">
        <v>464.2</v>
      </c>
      <c r="I20" s="163">
        <f t="shared" si="2"/>
        <v>112.94403892944038</v>
      </c>
      <c r="J20" s="162">
        <v>520.5</v>
      </c>
      <c r="K20" s="163">
        <f t="shared" si="3"/>
        <v>112.12839293408014</v>
      </c>
      <c r="L20" s="154"/>
      <c r="M20" s="154"/>
      <c r="N20" s="154"/>
      <c r="O20" s="154"/>
      <c r="P20" s="154"/>
    </row>
    <row r="21" spans="1:16" ht="43.5" customHeight="1">
      <c r="A21" s="68"/>
      <c r="B21" s="97" t="s">
        <v>143</v>
      </c>
      <c r="C21" s="99">
        <v>1708.5</v>
      </c>
      <c r="D21" s="99">
        <v>211.2</v>
      </c>
      <c r="E21" s="100">
        <f t="shared" si="0"/>
        <v>12.361720807726075</v>
      </c>
      <c r="F21" s="99">
        <v>238.4</v>
      </c>
      <c r="G21" s="100">
        <f t="shared" si="1"/>
        <v>112.87878787878789</v>
      </c>
      <c r="H21" s="99">
        <v>265.8</v>
      </c>
      <c r="I21" s="100">
        <f t="shared" si="2"/>
        <v>111.49328859060404</v>
      </c>
      <c r="J21" s="99">
        <v>292.4</v>
      </c>
      <c r="K21" s="100">
        <f t="shared" si="3"/>
        <v>110.00752445447704</v>
      </c>
      <c r="L21" s="71"/>
      <c r="M21" s="71"/>
      <c r="N21" s="71"/>
      <c r="O21" s="71"/>
      <c r="P21" s="71"/>
    </row>
    <row r="22" spans="1:16" ht="39.75" customHeight="1">
      <c r="A22" s="68">
        <v>7</v>
      </c>
      <c r="B22" s="97" t="s">
        <v>144</v>
      </c>
      <c r="C22" s="98">
        <v>1905386.8</v>
      </c>
      <c r="D22" s="98">
        <v>1979529.5</v>
      </c>
      <c r="E22" s="67">
        <f t="shared" si="0"/>
        <v>103.89121515904276</v>
      </c>
      <c r="F22" s="98">
        <v>2090345.2</v>
      </c>
      <c r="G22" s="67">
        <f t="shared" si="1"/>
        <v>105.59808277674063</v>
      </c>
      <c r="H22" s="98">
        <v>2210559.6</v>
      </c>
      <c r="I22" s="67">
        <f t="shared" si="2"/>
        <v>105.75093530006431</v>
      </c>
      <c r="J22" s="98">
        <v>2351027.6</v>
      </c>
      <c r="K22" s="67">
        <f t="shared" si="3"/>
        <v>106.35440908265943</v>
      </c>
      <c r="L22" s="71"/>
      <c r="M22" s="71"/>
      <c r="N22" s="71"/>
      <c r="O22" s="71"/>
      <c r="P22" s="71"/>
    </row>
    <row r="23" spans="1:16" ht="36" customHeight="1">
      <c r="A23" s="68"/>
      <c r="B23" s="69" t="s">
        <v>145</v>
      </c>
      <c r="C23" s="98">
        <v>1597085</v>
      </c>
      <c r="D23" s="98">
        <v>1608495</v>
      </c>
      <c r="E23" s="67">
        <f t="shared" si="0"/>
        <v>100.7144265959545</v>
      </c>
      <c r="F23" s="98">
        <v>1681909</v>
      </c>
      <c r="G23" s="67">
        <f t="shared" si="1"/>
        <v>104.56414225720316</v>
      </c>
      <c r="H23" s="98">
        <v>1776843</v>
      </c>
      <c r="I23" s="67">
        <f t="shared" si="2"/>
        <v>105.64441952566995</v>
      </c>
      <c r="J23" s="98">
        <v>1888743.6</v>
      </c>
      <c r="K23" s="67">
        <f t="shared" si="3"/>
        <v>106.29772016998689</v>
      </c>
      <c r="L23" s="71"/>
      <c r="M23" s="71"/>
      <c r="N23" s="71"/>
      <c r="O23" s="71"/>
      <c r="P23" s="71"/>
    </row>
    <row r="24" spans="1:16" ht="15">
      <c r="A24" s="68"/>
      <c r="B24" s="189" t="s">
        <v>108</v>
      </c>
      <c r="C24" s="190"/>
      <c r="D24" s="191"/>
      <c r="E24" s="67"/>
      <c r="F24" s="73"/>
      <c r="G24" s="67"/>
      <c r="H24" s="73"/>
      <c r="I24" s="67"/>
      <c r="J24" s="73"/>
      <c r="K24" s="67"/>
      <c r="L24" s="71"/>
      <c r="M24" s="71"/>
      <c r="N24" s="71"/>
      <c r="O24" s="71"/>
      <c r="P24" s="71"/>
    </row>
    <row r="25" spans="1:16" ht="64.5" customHeight="1">
      <c r="A25" s="68">
        <v>8</v>
      </c>
      <c r="B25" s="97" t="s">
        <v>76</v>
      </c>
      <c r="C25" s="98">
        <v>13323.476</v>
      </c>
      <c r="D25" s="98">
        <v>10985.522</v>
      </c>
      <c r="E25" s="67">
        <f t="shared" si="0"/>
        <v>82.45237203864818</v>
      </c>
      <c r="F25" s="99">
        <v>13229.982</v>
      </c>
      <c r="G25" s="67">
        <f t="shared" si="1"/>
        <v>120.43107282475971</v>
      </c>
      <c r="H25" s="99">
        <v>14448.608</v>
      </c>
      <c r="I25" s="100">
        <f t="shared" si="2"/>
        <v>109.21109340889504</v>
      </c>
      <c r="J25" s="99">
        <v>15629.609</v>
      </c>
      <c r="K25" s="100">
        <f t="shared" si="3"/>
        <v>108.1738047014633</v>
      </c>
      <c r="L25" s="71"/>
      <c r="M25" s="71"/>
      <c r="N25" s="71"/>
      <c r="O25" s="71"/>
      <c r="P25" s="71"/>
    </row>
    <row r="26" spans="1:16" ht="15" customHeight="1">
      <c r="A26" s="68"/>
      <c r="B26" s="97" t="s">
        <v>9</v>
      </c>
      <c r="C26" s="101"/>
      <c r="D26" s="101"/>
      <c r="E26" s="102"/>
      <c r="F26" s="103"/>
      <c r="G26" s="102"/>
      <c r="H26" s="103"/>
      <c r="I26" s="102"/>
      <c r="J26" s="103"/>
      <c r="K26" s="102"/>
      <c r="L26" s="71"/>
      <c r="M26" s="71"/>
      <c r="N26" s="71"/>
      <c r="O26" s="71"/>
      <c r="P26" s="71"/>
    </row>
    <row r="27" spans="1:16" ht="39.75" customHeight="1">
      <c r="A27" s="68">
        <v>9</v>
      </c>
      <c r="B27" s="97" t="s">
        <v>129</v>
      </c>
      <c r="C27" s="98">
        <v>13182.176</v>
      </c>
      <c r="D27" s="98">
        <v>10841.922</v>
      </c>
      <c r="E27" s="67">
        <f t="shared" si="0"/>
        <v>82.24683087223234</v>
      </c>
      <c r="F27" s="98">
        <v>13077.982</v>
      </c>
      <c r="G27" s="67">
        <f t="shared" si="1"/>
        <v>120.62420297803284</v>
      </c>
      <c r="H27" s="98">
        <v>14288.708</v>
      </c>
      <c r="I27" s="67">
        <f t="shared" si="2"/>
        <v>109.25774328179992</v>
      </c>
      <c r="J27" s="98">
        <v>15460.609</v>
      </c>
      <c r="K27" s="67">
        <f t="shared" si="3"/>
        <v>108.20158827516107</v>
      </c>
      <c r="L27" s="71"/>
      <c r="M27" s="71"/>
      <c r="N27" s="71"/>
      <c r="O27" s="71"/>
      <c r="P27" s="71"/>
    </row>
    <row r="28" spans="1:16" ht="63.75" customHeight="1">
      <c r="A28" s="68">
        <v>10</v>
      </c>
      <c r="B28" s="97" t="s">
        <v>130</v>
      </c>
      <c r="C28" s="98">
        <v>51.9</v>
      </c>
      <c r="D28" s="98">
        <v>52.6</v>
      </c>
      <c r="E28" s="67">
        <f t="shared" si="0"/>
        <v>101.34874759152217</v>
      </c>
      <c r="F28" s="98">
        <v>54.9</v>
      </c>
      <c r="G28" s="67">
        <f t="shared" si="1"/>
        <v>104.37262357414447</v>
      </c>
      <c r="H28" s="98">
        <v>56.9</v>
      </c>
      <c r="I28" s="67">
        <f t="shared" si="2"/>
        <v>103.64298724954462</v>
      </c>
      <c r="J28" s="98">
        <v>59.8</v>
      </c>
      <c r="K28" s="67">
        <f t="shared" si="3"/>
        <v>105.09666080843584</v>
      </c>
      <c r="L28" s="71"/>
      <c r="M28" s="71"/>
      <c r="N28" s="71"/>
      <c r="O28" s="71"/>
      <c r="P28" s="71"/>
    </row>
    <row r="29" spans="1:16" ht="75">
      <c r="A29" s="68">
        <v>11</v>
      </c>
      <c r="B29" s="97" t="s">
        <v>131</v>
      </c>
      <c r="C29" s="98">
        <v>89.4</v>
      </c>
      <c r="D29" s="98">
        <v>91</v>
      </c>
      <c r="E29" s="67">
        <f t="shared" si="0"/>
        <v>101.78970917225949</v>
      </c>
      <c r="F29" s="98">
        <v>97.1</v>
      </c>
      <c r="G29" s="67">
        <f t="shared" si="1"/>
        <v>106.7032967032967</v>
      </c>
      <c r="H29" s="98">
        <v>103</v>
      </c>
      <c r="I29" s="67">
        <f t="shared" si="2"/>
        <v>106.07621009268794</v>
      </c>
      <c r="J29" s="98">
        <v>109.2</v>
      </c>
      <c r="K29" s="67">
        <f t="shared" si="3"/>
        <v>106.01941747572816</v>
      </c>
      <c r="L29" s="71"/>
      <c r="M29" s="71"/>
      <c r="N29" s="71"/>
      <c r="O29" s="71"/>
      <c r="P29" s="71"/>
    </row>
    <row r="30" spans="1:16" ht="65.25" customHeight="1">
      <c r="A30" s="68">
        <v>12</v>
      </c>
      <c r="B30" s="97" t="s">
        <v>77</v>
      </c>
      <c r="C30" s="98">
        <v>13156.6</v>
      </c>
      <c r="D30" s="98">
        <v>10790.6</v>
      </c>
      <c r="E30" s="67">
        <f t="shared" si="0"/>
        <v>82.01663043643495</v>
      </c>
      <c r="F30" s="98">
        <v>13011.2</v>
      </c>
      <c r="G30" s="67">
        <f t="shared" si="1"/>
        <v>120.5790224825311</v>
      </c>
      <c r="H30" s="98">
        <v>14212.3</v>
      </c>
      <c r="I30" s="67">
        <f t="shared" si="2"/>
        <v>109.23127766847023</v>
      </c>
      <c r="J30" s="98">
        <v>15370.4</v>
      </c>
      <c r="K30" s="67">
        <f t="shared" si="3"/>
        <v>108.14857552964685</v>
      </c>
      <c r="L30" s="71"/>
      <c r="M30" s="71"/>
      <c r="N30" s="71"/>
      <c r="O30" s="71"/>
      <c r="P30" s="71"/>
    </row>
    <row r="31" spans="1:16" ht="19.5" customHeight="1">
      <c r="A31" s="68"/>
      <c r="B31" s="97" t="s">
        <v>9</v>
      </c>
      <c r="C31" s="101"/>
      <c r="D31" s="101"/>
      <c r="E31" s="102"/>
      <c r="F31" s="101"/>
      <c r="G31" s="102"/>
      <c r="H31" s="101"/>
      <c r="I31" s="102"/>
      <c r="J31" s="101"/>
      <c r="K31" s="102"/>
      <c r="L31" s="71"/>
      <c r="M31" s="71"/>
      <c r="N31" s="71"/>
      <c r="O31" s="71"/>
      <c r="P31" s="71"/>
    </row>
    <row r="32" spans="1:16" ht="40.5" customHeight="1">
      <c r="A32" s="68">
        <v>13</v>
      </c>
      <c r="B32" s="97" t="s">
        <v>129</v>
      </c>
      <c r="C32" s="98">
        <v>13015.3</v>
      </c>
      <c r="D32" s="98">
        <v>10647</v>
      </c>
      <c r="E32" s="67">
        <f t="shared" si="0"/>
        <v>81.80372331025794</v>
      </c>
      <c r="F32" s="98">
        <v>12859.2</v>
      </c>
      <c r="G32" s="67">
        <f t="shared" si="1"/>
        <v>120.77768385460695</v>
      </c>
      <c r="H32" s="98">
        <v>14052.4</v>
      </c>
      <c r="I32" s="67">
        <f t="shared" si="2"/>
        <v>109.2789598108747</v>
      </c>
      <c r="J32" s="98">
        <v>15201.4</v>
      </c>
      <c r="K32" s="67">
        <f t="shared" si="3"/>
        <v>108.17653923884889</v>
      </c>
      <c r="L32" s="71"/>
      <c r="M32" s="71"/>
      <c r="N32" s="71"/>
      <c r="O32" s="71"/>
      <c r="P32" s="71"/>
    </row>
    <row r="33" spans="1:16" ht="60">
      <c r="A33" s="68">
        <v>14</v>
      </c>
      <c r="B33" s="97" t="s">
        <v>130</v>
      </c>
      <c r="C33" s="98">
        <v>51.9</v>
      </c>
      <c r="D33" s="98">
        <v>52.6</v>
      </c>
      <c r="E33" s="67">
        <f t="shared" si="0"/>
        <v>101.34874759152217</v>
      </c>
      <c r="F33" s="98">
        <v>54.9</v>
      </c>
      <c r="G33" s="67">
        <f t="shared" si="1"/>
        <v>104.37262357414447</v>
      </c>
      <c r="H33" s="98">
        <v>56.9</v>
      </c>
      <c r="I33" s="67">
        <f t="shared" si="2"/>
        <v>103.64298724954462</v>
      </c>
      <c r="J33" s="98">
        <v>59.8</v>
      </c>
      <c r="K33" s="67">
        <f t="shared" si="3"/>
        <v>105.09666080843584</v>
      </c>
      <c r="L33" s="71"/>
      <c r="M33" s="71"/>
      <c r="N33" s="71"/>
      <c r="O33" s="71"/>
      <c r="P33" s="71"/>
    </row>
    <row r="34" spans="1:16" ht="75">
      <c r="A34" s="68">
        <v>15</v>
      </c>
      <c r="B34" s="97" t="s">
        <v>131</v>
      </c>
      <c r="C34" s="98">
        <v>89.4</v>
      </c>
      <c r="D34" s="98">
        <v>91</v>
      </c>
      <c r="E34" s="67">
        <f t="shared" si="0"/>
        <v>101.78970917225949</v>
      </c>
      <c r="F34" s="98">
        <v>97.1</v>
      </c>
      <c r="G34" s="67">
        <f t="shared" si="1"/>
        <v>106.7032967032967</v>
      </c>
      <c r="H34" s="98">
        <v>103</v>
      </c>
      <c r="I34" s="67">
        <f t="shared" si="2"/>
        <v>106.07621009268794</v>
      </c>
      <c r="J34" s="98">
        <v>109.2</v>
      </c>
      <c r="K34" s="67">
        <f t="shared" si="3"/>
        <v>106.01941747572816</v>
      </c>
      <c r="L34" s="71"/>
      <c r="M34" s="71"/>
      <c r="N34" s="71"/>
      <c r="O34" s="71"/>
      <c r="P34" s="71"/>
    </row>
    <row r="35" spans="1:16" ht="28.5" customHeight="1">
      <c r="A35" s="68"/>
      <c r="B35" s="181" t="s">
        <v>78</v>
      </c>
      <c r="C35" s="182"/>
      <c r="D35" s="182"/>
      <c r="E35" s="182"/>
      <c r="F35" s="182"/>
      <c r="G35" s="182"/>
      <c r="H35" s="182"/>
      <c r="I35" s="182"/>
      <c r="J35" s="182"/>
      <c r="K35" s="183"/>
      <c r="L35" s="71"/>
      <c r="M35" s="71"/>
      <c r="N35" s="71"/>
      <c r="O35" s="71"/>
      <c r="P35" s="71"/>
    </row>
    <row r="36" spans="1:16" ht="39.75" customHeight="1">
      <c r="A36" s="68">
        <v>16</v>
      </c>
      <c r="B36" s="97" t="s">
        <v>135</v>
      </c>
      <c r="C36" s="98">
        <v>2</v>
      </c>
      <c r="D36" s="98">
        <v>2</v>
      </c>
      <c r="E36" s="67">
        <f t="shared" si="0"/>
        <v>100</v>
      </c>
      <c r="F36" s="98">
        <v>2.5</v>
      </c>
      <c r="G36" s="67">
        <f t="shared" si="1"/>
        <v>125</v>
      </c>
      <c r="H36" s="98">
        <v>2.5</v>
      </c>
      <c r="I36" s="67">
        <f t="shared" si="2"/>
        <v>100</v>
      </c>
      <c r="J36" s="98">
        <v>2.5</v>
      </c>
      <c r="K36" s="67">
        <f t="shared" si="3"/>
        <v>100</v>
      </c>
      <c r="L36" s="71"/>
      <c r="M36" s="71"/>
      <c r="N36" s="71"/>
      <c r="O36" s="71"/>
      <c r="P36" s="71"/>
    </row>
    <row r="37" spans="1:16" ht="39.75" customHeight="1">
      <c r="A37" s="68">
        <v>17</v>
      </c>
      <c r="B37" s="97" t="s">
        <v>79</v>
      </c>
      <c r="C37" s="98">
        <v>1.065</v>
      </c>
      <c r="D37" s="98">
        <v>0.576</v>
      </c>
      <c r="E37" s="67">
        <f t="shared" si="0"/>
        <v>54.08450704225351</v>
      </c>
      <c r="F37" s="98">
        <v>0.518</v>
      </c>
      <c r="G37" s="67">
        <f t="shared" si="1"/>
        <v>89.93055555555557</v>
      </c>
      <c r="H37" s="98">
        <v>0.527</v>
      </c>
      <c r="I37" s="67">
        <f t="shared" si="2"/>
        <v>101.73745173745175</v>
      </c>
      <c r="J37" s="98">
        <v>0.537</v>
      </c>
      <c r="K37" s="67">
        <f t="shared" si="3"/>
        <v>101.89753320683113</v>
      </c>
      <c r="L37" s="71"/>
      <c r="M37" s="71"/>
      <c r="N37" s="71"/>
      <c r="O37" s="71"/>
      <c r="P37" s="71"/>
    </row>
    <row r="38" spans="1:16" ht="39.75" customHeight="1">
      <c r="A38" s="68">
        <v>18</v>
      </c>
      <c r="B38" s="97" t="s">
        <v>80</v>
      </c>
      <c r="C38" s="98">
        <f>38.95+251.1</f>
        <v>290.05</v>
      </c>
      <c r="D38" s="98">
        <f>39.75+253.1</f>
        <v>292.85</v>
      </c>
      <c r="E38" s="67">
        <f t="shared" si="0"/>
        <v>100.96535080158593</v>
      </c>
      <c r="F38" s="98">
        <f>41.1+260</f>
        <v>301.1</v>
      </c>
      <c r="G38" s="67">
        <f t="shared" si="1"/>
        <v>102.8171418815093</v>
      </c>
      <c r="H38" s="98">
        <f>42.3+270</f>
        <v>312.3</v>
      </c>
      <c r="I38" s="67">
        <f t="shared" si="2"/>
        <v>103.71969445366986</v>
      </c>
      <c r="J38" s="98">
        <f>44.3+280</f>
        <v>324.3</v>
      </c>
      <c r="K38" s="67">
        <f t="shared" si="3"/>
        <v>103.84245917387128</v>
      </c>
      <c r="L38" s="71"/>
      <c r="M38" s="71"/>
      <c r="N38" s="71"/>
      <c r="O38" s="71"/>
      <c r="P38" s="71"/>
    </row>
    <row r="39" spans="1:16" ht="45" customHeight="1">
      <c r="A39" s="68">
        <v>19</v>
      </c>
      <c r="B39" s="97" t="s">
        <v>132</v>
      </c>
      <c r="C39" s="98">
        <v>442.6</v>
      </c>
      <c r="D39" s="98">
        <v>410</v>
      </c>
      <c r="E39" s="67">
        <f t="shared" si="0"/>
        <v>92.63443289652056</v>
      </c>
      <c r="F39" s="98">
        <v>414</v>
      </c>
      <c r="G39" s="67">
        <f t="shared" si="1"/>
        <v>100.97560975609755</v>
      </c>
      <c r="H39" s="98">
        <v>446</v>
      </c>
      <c r="I39" s="67">
        <f t="shared" si="2"/>
        <v>107.72946859903381</v>
      </c>
      <c r="J39" s="98">
        <v>482</v>
      </c>
      <c r="K39" s="67">
        <f t="shared" si="3"/>
        <v>108.07174887892377</v>
      </c>
      <c r="L39" s="71"/>
      <c r="M39" s="71"/>
      <c r="N39" s="71"/>
      <c r="O39" s="71"/>
      <c r="P39" s="71"/>
    </row>
    <row r="40" spans="1:16" ht="46.5" customHeight="1">
      <c r="A40" s="68">
        <v>20</v>
      </c>
      <c r="B40" s="97" t="s">
        <v>141</v>
      </c>
      <c r="C40" s="98">
        <v>215.3</v>
      </c>
      <c r="D40" s="98">
        <v>250</v>
      </c>
      <c r="E40" s="67">
        <f t="shared" si="0"/>
        <v>116.11704598235019</v>
      </c>
      <c r="F40" s="98">
        <v>269</v>
      </c>
      <c r="G40" s="67">
        <f t="shared" si="1"/>
        <v>107.60000000000001</v>
      </c>
      <c r="H40" s="98">
        <v>283</v>
      </c>
      <c r="I40" s="67">
        <f t="shared" si="2"/>
        <v>105.20446096654274</v>
      </c>
      <c r="J40" s="98">
        <v>297.6</v>
      </c>
      <c r="K40" s="67">
        <f t="shared" si="3"/>
        <v>105.15901060070672</v>
      </c>
      <c r="L40" s="71"/>
      <c r="M40" s="71"/>
      <c r="N40" s="71"/>
      <c r="O40" s="71"/>
      <c r="P40" s="71"/>
    </row>
    <row r="41" spans="1:16" ht="39.75" customHeight="1">
      <c r="A41" s="68">
        <v>21</v>
      </c>
      <c r="B41" s="97" t="s">
        <v>133</v>
      </c>
      <c r="C41" s="98">
        <v>689.3</v>
      </c>
      <c r="D41" s="98">
        <v>448</v>
      </c>
      <c r="E41" s="67">
        <f t="shared" si="0"/>
        <v>64.99347163789352</v>
      </c>
      <c r="F41" s="98">
        <v>469</v>
      </c>
      <c r="G41" s="67">
        <f t="shared" si="1"/>
        <v>104.6875</v>
      </c>
      <c r="H41" s="98">
        <v>539</v>
      </c>
      <c r="I41" s="67">
        <f t="shared" si="2"/>
        <v>114.92537313432835</v>
      </c>
      <c r="J41" s="98">
        <v>617</v>
      </c>
      <c r="K41" s="67">
        <f t="shared" si="3"/>
        <v>114.47124304267162</v>
      </c>
      <c r="L41" s="71"/>
      <c r="M41" s="71"/>
      <c r="N41" s="71"/>
      <c r="O41" s="71"/>
      <c r="P41" s="71"/>
    </row>
    <row r="42" spans="1:16" ht="39.75" customHeight="1">
      <c r="A42" s="68">
        <v>22</v>
      </c>
      <c r="B42" s="97" t="s">
        <v>136</v>
      </c>
      <c r="C42" s="98">
        <v>216.783</v>
      </c>
      <c r="D42" s="98">
        <v>223.6</v>
      </c>
      <c r="E42" s="67">
        <f t="shared" si="0"/>
        <v>103.14461927365153</v>
      </c>
      <c r="F42" s="98">
        <v>230.1</v>
      </c>
      <c r="G42" s="67">
        <f t="shared" si="1"/>
        <v>102.90697674418605</v>
      </c>
      <c r="H42" s="98">
        <v>237.7</v>
      </c>
      <c r="I42" s="67">
        <f t="shared" si="2"/>
        <v>103.30291177748805</v>
      </c>
      <c r="J42" s="98">
        <v>245.2</v>
      </c>
      <c r="K42" s="67">
        <f t="shared" si="3"/>
        <v>103.155237694573</v>
      </c>
      <c r="L42" s="71"/>
      <c r="M42" s="71"/>
      <c r="N42" s="71"/>
      <c r="O42" s="71"/>
      <c r="P42" s="71"/>
    </row>
    <row r="43" spans="1:16" ht="90">
      <c r="A43" s="68">
        <v>23</v>
      </c>
      <c r="B43" s="97" t="s">
        <v>134</v>
      </c>
      <c r="C43" s="98">
        <v>95.561</v>
      </c>
      <c r="D43" s="98">
        <v>89</v>
      </c>
      <c r="E43" s="67">
        <f t="shared" si="0"/>
        <v>93.1342283986145</v>
      </c>
      <c r="F43" s="98">
        <v>94.2</v>
      </c>
      <c r="G43" s="67">
        <f t="shared" si="1"/>
        <v>105.84269662921348</v>
      </c>
      <c r="H43" s="98">
        <v>101.3</v>
      </c>
      <c r="I43" s="67">
        <f t="shared" si="2"/>
        <v>107.53715498938428</v>
      </c>
      <c r="J43" s="98">
        <v>116.1</v>
      </c>
      <c r="K43" s="67">
        <f t="shared" si="3"/>
        <v>114.61006910167819</v>
      </c>
      <c r="L43" s="71"/>
      <c r="M43" s="71"/>
      <c r="N43" s="71"/>
      <c r="O43" s="71"/>
      <c r="P43" s="71"/>
    </row>
    <row r="44" spans="1:16" s="106" customFormat="1" ht="18" customHeight="1">
      <c r="A44" s="104"/>
      <c r="B44" s="105" t="s">
        <v>64</v>
      </c>
      <c r="C44" s="74"/>
      <c r="D44" s="74"/>
      <c r="E44" s="67"/>
      <c r="F44" s="74"/>
      <c r="G44" s="67"/>
      <c r="H44" s="74"/>
      <c r="I44" s="67"/>
      <c r="J44" s="74"/>
      <c r="K44" s="67"/>
      <c r="L44" s="71"/>
      <c r="M44" s="71"/>
      <c r="N44" s="71"/>
      <c r="O44" s="71"/>
      <c r="P44" s="71"/>
    </row>
    <row r="45" spans="1:16" ht="51.75" customHeight="1">
      <c r="A45" s="68">
        <v>24</v>
      </c>
      <c r="B45" s="107" t="s">
        <v>54</v>
      </c>
      <c r="C45" s="108">
        <v>2669.8545</v>
      </c>
      <c r="D45" s="108">
        <v>2862.3495</v>
      </c>
      <c r="E45" s="67">
        <f t="shared" si="0"/>
        <v>107.2099434632112</v>
      </c>
      <c r="F45" s="109">
        <v>2864.293</v>
      </c>
      <c r="G45" s="67">
        <f t="shared" si="1"/>
        <v>100.06789876638055</v>
      </c>
      <c r="H45" s="109">
        <v>3011.261</v>
      </c>
      <c r="I45" s="67">
        <f t="shared" si="2"/>
        <v>105.13103931755585</v>
      </c>
      <c r="J45" s="109">
        <v>3116.948</v>
      </c>
      <c r="K45" s="67">
        <f t="shared" si="3"/>
        <v>103.50972565978174</v>
      </c>
      <c r="L45" s="71"/>
      <c r="M45" s="71"/>
      <c r="N45" s="71"/>
      <c r="O45" s="71"/>
      <c r="P45" s="71"/>
    </row>
    <row r="46" spans="1:16" ht="15" customHeight="1">
      <c r="A46" s="68"/>
      <c r="B46" s="110" t="s">
        <v>9</v>
      </c>
      <c r="C46" s="111"/>
      <c r="D46" s="111"/>
      <c r="E46" s="67"/>
      <c r="F46" s="112"/>
      <c r="G46" s="67"/>
      <c r="H46" s="112"/>
      <c r="I46" s="67"/>
      <c r="J46" s="112"/>
      <c r="K46" s="67"/>
      <c r="L46" s="71"/>
      <c r="M46" s="71"/>
      <c r="N46" s="71"/>
      <c r="O46" s="71"/>
      <c r="P46" s="71"/>
    </row>
    <row r="47" spans="1:16" ht="54" customHeight="1">
      <c r="A47" s="68">
        <v>25</v>
      </c>
      <c r="B47" s="110" t="s">
        <v>58</v>
      </c>
      <c r="C47" s="113">
        <v>2224.369</v>
      </c>
      <c r="D47" s="113">
        <v>2463.0136</v>
      </c>
      <c r="E47" s="67">
        <f t="shared" si="0"/>
        <v>110.72864259482127</v>
      </c>
      <c r="F47" s="109">
        <v>2442.767</v>
      </c>
      <c r="G47" s="67">
        <f t="shared" si="1"/>
        <v>99.17797449433489</v>
      </c>
      <c r="H47" s="109">
        <v>2567.493</v>
      </c>
      <c r="I47" s="67">
        <f t="shared" si="2"/>
        <v>105.10593110190207</v>
      </c>
      <c r="J47" s="109">
        <v>2654.979</v>
      </c>
      <c r="K47" s="67">
        <f t="shared" si="3"/>
        <v>103.40744843316028</v>
      </c>
      <c r="L47" s="71"/>
      <c r="M47" s="71"/>
      <c r="N47" s="71"/>
      <c r="O47" s="71"/>
      <c r="P47" s="71"/>
    </row>
    <row r="48" spans="1:16" ht="45.75" customHeight="1">
      <c r="A48" s="68">
        <v>26</v>
      </c>
      <c r="B48" s="110" t="s">
        <v>59</v>
      </c>
      <c r="C48" s="113">
        <v>445.486</v>
      </c>
      <c r="D48" s="113">
        <v>399.3359</v>
      </c>
      <c r="E48" s="67">
        <f t="shared" si="0"/>
        <v>89.64050497658737</v>
      </c>
      <c r="F48" s="109">
        <v>420.526</v>
      </c>
      <c r="G48" s="67">
        <f t="shared" si="1"/>
        <v>105.30633484242213</v>
      </c>
      <c r="H48" s="109">
        <v>443.767</v>
      </c>
      <c r="I48" s="67">
        <f t="shared" si="2"/>
        <v>105.52664995743426</v>
      </c>
      <c r="J48" s="109">
        <v>461.969</v>
      </c>
      <c r="K48" s="67">
        <f t="shared" si="3"/>
        <v>104.10170201930293</v>
      </c>
      <c r="L48" s="71"/>
      <c r="M48" s="71"/>
      <c r="N48" s="71"/>
      <c r="O48" s="71"/>
      <c r="P48" s="71"/>
    </row>
    <row r="49" spans="1:17" ht="20.25" customHeight="1">
      <c r="A49" s="68"/>
      <c r="B49" s="185" t="s">
        <v>10</v>
      </c>
      <c r="C49" s="186"/>
      <c r="D49" s="186"/>
      <c r="E49" s="186"/>
      <c r="F49" s="186"/>
      <c r="G49" s="186"/>
      <c r="H49" s="186"/>
      <c r="I49" s="186"/>
      <c r="J49" s="186"/>
      <c r="K49" s="187"/>
      <c r="L49" s="71"/>
      <c r="M49" s="71"/>
      <c r="N49" s="71"/>
      <c r="O49" s="71"/>
      <c r="P49" s="71"/>
      <c r="Q49" s="71"/>
    </row>
    <row r="50" spans="1:17" ht="53.25" customHeight="1">
      <c r="A50" s="68">
        <v>31</v>
      </c>
      <c r="B50" s="94" t="s">
        <v>11</v>
      </c>
      <c r="C50" s="75">
        <v>109.8247</v>
      </c>
      <c r="D50" s="75">
        <v>126.374</v>
      </c>
      <c r="E50" s="115">
        <f>D50/C50*100</f>
        <v>115.068832421122</v>
      </c>
      <c r="F50" s="75">
        <v>116.555</v>
      </c>
      <c r="G50" s="115">
        <f>F50/D50*100</f>
        <v>92.23020558026177</v>
      </c>
      <c r="H50" s="75">
        <v>116.593</v>
      </c>
      <c r="I50" s="115">
        <f>H50/F50*100</f>
        <v>100.03260263394964</v>
      </c>
      <c r="J50" s="75">
        <v>116.64</v>
      </c>
      <c r="K50" s="115">
        <f>J50/H50*100</f>
        <v>100.04031116790888</v>
      </c>
      <c r="L50" s="71"/>
      <c r="M50" s="71"/>
      <c r="N50" s="71"/>
      <c r="O50" s="71"/>
      <c r="P50" s="71"/>
      <c r="Q50" s="71"/>
    </row>
    <row r="51" spans="1:17" ht="15" customHeight="1" hidden="1">
      <c r="A51" s="116"/>
      <c r="B51" s="117" t="s">
        <v>12</v>
      </c>
      <c r="C51" s="118"/>
      <c r="D51" s="118"/>
      <c r="E51" s="119" t="e">
        <f aca="true" t="shared" si="4" ref="E51:E79">D51/C51*100</f>
        <v>#DIV/0!</v>
      </c>
      <c r="F51" s="118"/>
      <c r="G51" s="119" t="e">
        <f aca="true" t="shared" si="5" ref="G51:G79">F51/D51*100</f>
        <v>#DIV/0!</v>
      </c>
      <c r="H51" s="118"/>
      <c r="I51" s="119" t="e">
        <f aca="true" t="shared" si="6" ref="I51:I79">H51/F51*100</f>
        <v>#DIV/0!</v>
      </c>
      <c r="J51" s="118"/>
      <c r="K51" s="119" t="e">
        <f aca="true" t="shared" si="7" ref="K51:K79">J51/H51*100</f>
        <v>#DIV/0!</v>
      </c>
      <c r="L51" s="71"/>
      <c r="M51" s="71"/>
      <c r="N51" s="71"/>
      <c r="O51" s="71"/>
      <c r="P51" s="71"/>
      <c r="Q51" s="71"/>
    </row>
    <row r="52" spans="1:17" ht="15">
      <c r="A52" s="68">
        <v>32</v>
      </c>
      <c r="B52" s="94" t="s">
        <v>13</v>
      </c>
      <c r="C52" s="75">
        <v>3.328</v>
      </c>
      <c r="D52" s="75">
        <v>3.565</v>
      </c>
      <c r="E52" s="115">
        <f t="shared" si="4"/>
        <v>107.12139423076923</v>
      </c>
      <c r="F52" s="75">
        <v>3.5874</v>
      </c>
      <c r="G52" s="115">
        <f t="shared" si="5"/>
        <v>100.62833099579242</v>
      </c>
      <c r="H52" s="75">
        <v>3.5888</v>
      </c>
      <c r="I52" s="115">
        <f t="shared" si="6"/>
        <v>100.03902547806209</v>
      </c>
      <c r="J52" s="75">
        <v>3.5897</v>
      </c>
      <c r="K52" s="115">
        <f t="shared" si="7"/>
        <v>100.02507802050826</v>
      </c>
      <c r="L52" s="71"/>
      <c r="M52" s="71"/>
      <c r="N52" s="71"/>
      <c r="O52" s="71"/>
      <c r="P52" s="71"/>
      <c r="Q52" s="71"/>
    </row>
    <row r="53" spans="1:17" ht="15">
      <c r="A53" s="68">
        <v>33</v>
      </c>
      <c r="B53" s="94" t="s">
        <v>14</v>
      </c>
      <c r="C53" s="75">
        <v>75.921</v>
      </c>
      <c r="D53" s="75">
        <v>77.88</v>
      </c>
      <c r="E53" s="115">
        <f t="shared" si="4"/>
        <v>102.58031374718455</v>
      </c>
      <c r="F53" s="75">
        <v>79.695</v>
      </c>
      <c r="G53" s="115">
        <f t="shared" si="5"/>
        <v>102.33050847457628</v>
      </c>
      <c r="H53" s="75">
        <v>81.82</v>
      </c>
      <c r="I53" s="115">
        <f t="shared" si="6"/>
        <v>102.66641570989397</v>
      </c>
      <c r="J53" s="75">
        <v>83.945</v>
      </c>
      <c r="K53" s="115">
        <f t="shared" si="7"/>
        <v>102.5971645074554</v>
      </c>
      <c r="L53" s="71"/>
      <c r="M53" s="71"/>
      <c r="N53" s="71"/>
      <c r="O53" s="71"/>
      <c r="P53" s="71"/>
      <c r="Q53" s="71"/>
    </row>
    <row r="54" spans="1:17" ht="30">
      <c r="A54" s="68">
        <v>34</v>
      </c>
      <c r="B54" s="94" t="s">
        <v>15</v>
      </c>
      <c r="C54" s="75">
        <v>11.306</v>
      </c>
      <c r="D54" s="75">
        <v>12.556</v>
      </c>
      <c r="E54" s="115">
        <f t="shared" si="4"/>
        <v>111.0560764196002</v>
      </c>
      <c r="F54" s="75">
        <v>12.586</v>
      </c>
      <c r="G54" s="115">
        <f t="shared" si="5"/>
        <v>100.23892959541256</v>
      </c>
      <c r="H54" s="75">
        <v>12.651</v>
      </c>
      <c r="I54" s="115">
        <f t="shared" si="6"/>
        <v>100.51644684570158</v>
      </c>
      <c r="J54" s="75">
        <v>12.819</v>
      </c>
      <c r="K54" s="115">
        <f t="shared" si="7"/>
        <v>101.32795826416884</v>
      </c>
      <c r="L54" s="71"/>
      <c r="M54" s="71"/>
      <c r="N54" s="71"/>
      <c r="O54" s="71"/>
      <c r="P54" s="71"/>
      <c r="Q54" s="71"/>
    </row>
    <row r="55" spans="1:17" ht="15">
      <c r="A55" s="120">
        <v>35</v>
      </c>
      <c r="B55" s="94" t="s">
        <v>65</v>
      </c>
      <c r="C55" s="121">
        <v>2.2404</v>
      </c>
      <c r="D55" s="121">
        <v>1.004</v>
      </c>
      <c r="E55" s="122">
        <f t="shared" si="4"/>
        <v>44.81342617389751</v>
      </c>
      <c r="F55" s="121">
        <v>1.17</v>
      </c>
      <c r="G55" s="122">
        <f t="shared" si="5"/>
        <v>116.53386454183266</v>
      </c>
      <c r="H55" s="121">
        <v>1.242</v>
      </c>
      <c r="I55" s="122">
        <f t="shared" si="6"/>
        <v>106.15384615384616</v>
      </c>
      <c r="J55" s="121">
        <v>1.314</v>
      </c>
      <c r="K55" s="122">
        <f t="shared" si="7"/>
        <v>105.79710144927536</v>
      </c>
      <c r="L55" s="71"/>
      <c r="M55" s="71"/>
      <c r="N55" s="71"/>
      <c r="O55" s="71"/>
      <c r="P55" s="71"/>
      <c r="Q55" s="71"/>
    </row>
    <row r="56" spans="1:17" ht="51.75" customHeight="1">
      <c r="A56" s="68">
        <v>36</v>
      </c>
      <c r="B56" s="114" t="s">
        <v>55</v>
      </c>
      <c r="C56" s="75">
        <v>0.13</v>
      </c>
      <c r="D56" s="75">
        <v>0.131</v>
      </c>
      <c r="E56" s="122">
        <f t="shared" si="4"/>
        <v>100.76923076923077</v>
      </c>
      <c r="F56" s="75">
        <v>0.135</v>
      </c>
      <c r="G56" s="122">
        <f t="shared" si="5"/>
        <v>103.05343511450383</v>
      </c>
      <c r="H56" s="75">
        <v>0.14</v>
      </c>
      <c r="I56" s="122">
        <f t="shared" si="6"/>
        <v>103.7037037037037</v>
      </c>
      <c r="J56" s="75">
        <v>0.145</v>
      </c>
      <c r="K56" s="115">
        <f t="shared" si="7"/>
        <v>103.57142857142856</v>
      </c>
      <c r="L56" s="71"/>
      <c r="M56" s="71"/>
      <c r="N56" s="71"/>
      <c r="O56" s="71"/>
      <c r="P56" s="71"/>
      <c r="Q56" s="71"/>
    </row>
    <row r="57" spans="1:17" ht="63.75" customHeight="1">
      <c r="A57" s="68">
        <v>37</v>
      </c>
      <c r="B57" s="114" t="s">
        <v>57</v>
      </c>
      <c r="C57" s="75">
        <v>0.1224</v>
      </c>
      <c r="D57" s="75">
        <v>0.123</v>
      </c>
      <c r="E57" s="115">
        <f t="shared" si="4"/>
        <v>100.49019607843137</v>
      </c>
      <c r="F57" s="75">
        <v>0.22</v>
      </c>
      <c r="G57" s="115">
        <f t="shared" si="5"/>
        <v>178.86178861788616</v>
      </c>
      <c r="H57" s="75">
        <v>0.222</v>
      </c>
      <c r="I57" s="115">
        <f t="shared" si="6"/>
        <v>100.9090909090909</v>
      </c>
      <c r="J57" s="75">
        <v>0.224</v>
      </c>
      <c r="K57" s="115">
        <f t="shared" si="7"/>
        <v>100.9009009009009</v>
      </c>
      <c r="L57" s="71"/>
      <c r="M57" s="71"/>
      <c r="N57" s="71"/>
      <c r="O57" s="71"/>
      <c r="P57" s="71"/>
      <c r="Q57" s="71"/>
    </row>
    <row r="58" spans="1:17" ht="27" customHeight="1">
      <c r="A58" s="68">
        <v>38</v>
      </c>
      <c r="B58" s="114" t="s">
        <v>16</v>
      </c>
      <c r="C58" s="75">
        <v>1.988</v>
      </c>
      <c r="D58" s="75">
        <v>0.75</v>
      </c>
      <c r="E58" s="115">
        <f t="shared" si="4"/>
        <v>37.72635814889336</v>
      </c>
      <c r="F58" s="75">
        <v>0.815</v>
      </c>
      <c r="G58" s="115">
        <f t="shared" si="5"/>
        <v>108.66666666666667</v>
      </c>
      <c r="H58" s="75">
        <v>0.88</v>
      </c>
      <c r="I58" s="115">
        <f t="shared" si="6"/>
        <v>107.97546012269939</v>
      </c>
      <c r="J58" s="75">
        <v>0.945</v>
      </c>
      <c r="K58" s="115">
        <f t="shared" si="7"/>
        <v>107.38636363636363</v>
      </c>
      <c r="L58" s="71"/>
      <c r="M58" s="71"/>
      <c r="N58" s="71"/>
      <c r="O58" s="71"/>
      <c r="P58" s="71"/>
      <c r="Q58" s="71"/>
    </row>
    <row r="59" spans="1:17" ht="15">
      <c r="A59" s="68">
        <v>39</v>
      </c>
      <c r="B59" s="94" t="s">
        <v>66</v>
      </c>
      <c r="C59" s="123">
        <v>3.705</v>
      </c>
      <c r="D59" s="123">
        <v>3.8832</v>
      </c>
      <c r="E59" s="115">
        <f t="shared" si="4"/>
        <v>104.80971659919027</v>
      </c>
      <c r="F59" s="123">
        <v>3.9801</v>
      </c>
      <c r="G59" s="115">
        <f t="shared" si="5"/>
        <v>102.49536464771323</v>
      </c>
      <c r="H59" s="123">
        <v>4.009</v>
      </c>
      <c r="I59" s="115">
        <f t="shared" si="6"/>
        <v>100.72611240923595</v>
      </c>
      <c r="J59" s="123">
        <v>4.0238</v>
      </c>
      <c r="K59" s="115">
        <f t="shared" si="7"/>
        <v>100.36916936891991</v>
      </c>
      <c r="L59" s="71"/>
      <c r="M59" s="71"/>
      <c r="N59" s="71"/>
      <c r="O59" s="71"/>
      <c r="P59" s="71"/>
      <c r="Q59" s="71"/>
    </row>
    <row r="60" spans="1:17" ht="47.25" customHeight="1">
      <c r="A60" s="68">
        <v>40</v>
      </c>
      <c r="B60" s="114" t="s">
        <v>55</v>
      </c>
      <c r="C60" s="75">
        <v>0.2508</v>
      </c>
      <c r="D60" s="75">
        <v>0.251</v>
      </c>
      <c r="E60" s="115">
        <f t="shared" si="4"/>
        <v>100.07974481658692</v>
      </c>
      <c r="F60" s="75">
        <v>0.252</v>
      </c>
      <c r="G60" s="115">
        <f t="shared" si="5"/>
        <v>100.39840637450199</v>
      </c>
      <c r="H60" s="75">
        <v>0.253</v>
      </c>
      <c r="I60" s="115">
        <f t="shared" si="6"/>
        <v>100.39682539682539</v>
      </c>
      <c r="J60" s="75">
        <v>0.254</v>
      </c>
      <c r="K60" s="115">
        <f t="shared" si="7"/>
        <v>100.39525691699605</v>
      </c>
      <c r="L60" s="71"/>
      <c r="M60" s="71"/>
      <c r="N60" s="71"/>
      <c r="O60" s="71"/>
      <c r="P60" s="71"/>
      <c r="Q60" s="71"/>
    </row>
    <row r="61" spans="1:17" ht="66.75" customHeight="1">
      <c r="A61" s="68">
        <v>41</v>
      </c>
      <c r="B61" s="114" t="s">
        <v>57</v>
      </c>
      <c r="C61" s="75">
        <v>1.8427</v>
      </c>
      <c r="D61" s="75">
        <v>1.9482</v>
      </c>
      <c r="E61" s="115">
        <f t="shared" si="4"/>
        <v>105.72529440494927</v>
      </c>
      <c r="F61" s="75">
        <v>1.9551</v>
      </c>
      <c r="G61" s="115">
        <f t="shared" si="5"/>
        <v>100.3541730828457</v>
      </c>
      <c r="H61" s="75">
        <v>1.962</v>
      </c>
      <c r="I61" s="115">
        <f t="shared" si="6"/>
        <v>100.35292312413686</v>
      </c>
      <c r="J61" s="75">
        <v>1.9688</v>
      </c>
      <c r="K61" s="115">
        <f t="shared" si="7"/>
        <v>100.34658511722732</v>
      </c>
      <c r="L61" s="71"/>
      <c r="M61" s="71"/>
      <c r="N61" s="71"/>
      <c r="O61" s="71"/>
      <c r="P61" s="71"/>
      <c r="Q61" s="71"/>
    </row>
    <row r="62" spans="1:17" ht="29.25" customHeight="1">
      <c r="A62" s="68">
        <v>42</v>
      </c>
      <c r="B62" s="114" t="s">
        <v>16</v>
      </c>
      <c r="C62" s="75">
        <v>1.6115</v>
      </c>
      <c r="D62" s="75">
        <v>1.684</v>
      </c>
      <c r="E62" s="115">
        <f t="shared" si="4"/>
        <v>104.49891405522804</v>
      </c>
      <c r="F62" s="75">
        <v>1.773</v>
      </c>
      <c r="G62" s="115">
        <f t="shared" si="5"/>
        <v>105.28503562945369</v>
      </c>
      <c r="H62" s="75">
        <v>1.794</v>
      </c>
      <c r="I62" s="115">
        <f t="shared" si="6"/>
        <v>101.18443316412859</v>
      </c>
      <c r="J62" s="75">
        <v>1.801</v>
      </c>
      <c r="K62" s="115">
        <f t="shared" si="7"/>
        <v>100.3901895206243</v>
      </c>
      <c r="L62" s="71"/>
      <c r="M62" s="71"/>
      <c r="N62" s="71"/>
      <c r="O62" s="71"/>
      <c r="P62" s="71"/>
      <c r="Q62" s="71"/>
    </row>
    <row r="63" spans="1:17" ht="39.75" customHeight="1">
      <c r="A63" s="68">
        <v>43</v>
      </c>
      <c r="B63" s="107" t="s">
        <v>67</v>
      </c>
      <c r="C63" s="124">
        <v>0.2962</v>
      </c>
      <c r="D63" s="124">
        <v>0.2978</v>
      </c>
      <c r="E63" s="115">
        <f t="shared" si="4"/>
        <v>100.54017555705603</v>
      </c>
      <c r="F63" s="124">
        <v>0.3101</v>
      </c>
      <c r="G63" s="115">
        <f t="shared" si="5"/>
        <v>104.13028878441905</v>
      </c>
      <c r="H63" s="124">
        <v>0.3136</v>
      </c>
      <c r="I63" s="115">
        <f t="shared" si="6"/>
        <v>101.12866817155756</v>
      </c>
      <c r="J63" s="124">
        <v>0.316</v>
      </c>
      <c r="K63" s="115">
        <f t="shared" si="7"/>
        <v>100.76530612244898</v>
      </c>
      <c r="L63" s="71"/>
      <c r="M63" s="71"/>
      <c r="N63" s="71"/>
      <c r="O63" s="71"/>
      <c r="P63" s="71"/>
      <c r="Q63" s="71"/>
    </row>
    <row r="64" spans="1:17" ht="28.5" customHeight="1">
      <c r="A64" s="139">
        <v>45</v>
      </c>
      <c r="B64" s="114" t="s">
        <v>16</v>
      </c>
      <c r="C64" s="124">
        <v>0.2962</v>
      </c>
      <c r="D64" s="124">
        <v>0.2978</v>
      </c>
      <c r="E64" s="115">
        <f>D64/C64*100</f>
        <v>100.54017555705603</v>
      </c>
      <c r="F64" s="124">
        <v>0.3101</v>
      </c>
      <c r="G64" s="115">
        <f>F64/D64*100</f>
        <v>104.13028878441905</v>
      </c>
      <c r="H64" s="124">
        <v>0.3136</v>
      </c>
      <c r="I64" s="115">
        <f>H64/F64*100</f>
        <v>101.12866817155756</v>
      </c>
      <c r="J64" s="124">
        <v>0.316</v>
      </c>
      <c r="K64" s="115">
        <f>J64/H64*100</f>
        <v>100.76530612244898</v>
      </c>
      <c r="L64" s="71"/>
      <c r="M64" s="71"/>
      <c r="N64" s="71"/>
      <c r="O64" s="71"/>
      <c r="P64" s="71"/>
      <c r="Q64" s="71"/>
    </row>
    <row r="65" spans="1:17" ht="42.75" customHeight="1">
      <c r="A65" s="68">
        <v>46</v>
      </c>
      <c r="B65" s="110" t="s">
        <v>68</v>
      </c>
      <c r="C65" s="125">
        <v>0.0199</v>
      </c>
      <c r="D65" s="125">
        <v>0.0207</v>
      </c>
      <c r="E65" s="115">
        <f t="shared" si="4"/>
        <v>104.02010050251256</v>
      </c>
      <c r="F65" s="75">
        <v>0.021</v>
      </c>
      <c r="G65" s="115">
        <f t="shared" si="5"/>
        <v>101.44927536231884</v>
      </c>
      <c r="H65" s="75">
        <v>0.0214</v>
      </c>
      <c r="I65" s="115">
        <f t="shared" si="6"/>
        <v>101.9047619047619</v>
      </c>
      <c r="J65" s="75">
        <v>0.0218</v>
      </c>
      <c r="K65" s="115">
        <f t="shared" si="7"/>
        <v>101.86915887850468</v>
      </c>
      <c r="L65" s="71"/>
      <c r="M65" s="71"/>
      <c r="N65" s="71"/>
      <c r="O65" s="71"/>
      <c r="P65" s="71"/>
      <c r="Q65" s="71"/>
    </row>
    <row r="66" spans="1:17" ht="42.75" customHeight="1">
      <c r="A66" s="139"/>
      <c r="B66" s="114" t="s">
        <v>57</v>
      </c>
      <c r="C66" s="75">
        <v>0.0046</v>
      </c>
      <c r="D66" s="75">
        <v>0.0051</v>
      </c>
      <c r="E66" s="115">
        <f t="shared" si="4"/>
        <v>110.86956521739131</v>
      </c>
      <c r="F66" s="75">
        <v>0.0052</v>
      </c>
      <c r="G66" s="115">
        <f t="shared" si="5"/>
        <v>101.96078431372548</v>
      </c>
      <c r="H66" s="75">
        <v>0.0053</v>
      </c>
      <c r="I66" s="115">
        <f t="shared" si="6"/>
        <v>101.92307692307693</v>
      </c>
      <c r="J66" s="75">
        <v>0.0054</v>
      </c>
      <c r="K66" s="115">
        <f t="shared" si="7"/>
        <v>101.88679245283019</v>
      </c>
      <c r="L66" s="71"/>
      <c r="M66" s="71"/>
      <c r="N66" s="71"/>
      <c r="O66" s="71"/>
      <c r="P66" s="71"/>
      <c r="Q66" s="71"/>
    </row>
    <row r="67" spans="1:17" ht="42.75" customHeight="1">
      <c r="A67" s="68">
        <v>47</v>
      </c>
      <c r="B67" s="114" t="s">
        <v>16</v>
      </c>
      <c r="C67" s="125">
        <v>0.0153</v>
      </c>
      <c r="D67" s="125">
        <v>0.0156</v>
      </c>
      <c r="E67" s="115">
        <f>D67/C67*100</f>
        <v>101.96078431372548</v>
      </c>
      <c r="F67" s="75">
        <v>0.0158</v>
      </c>
      <c r="G67" s="115">
        <f>F67/D67*100</f>
        <v>101.2820512820513</v>
      </c>
      <c r="H67" s="75">
        <v>0.0161</v>
      </c>
      <c r="I67" s="115">
        <f>H67/F67*100</f>
        <v>101.89873417721518</v>
      </c>
      <c r="J67" s="75">
        <v>0.0164</v>
      </c>
      <c r="K67" s="115">
        <f>J67/H67*100</f>
        <v>101.8633540372671</v>
      </c>
      <c r="L67" s="71"/>
      <c r="M67" s="71"/>
      <c r="N67" s="71"/>
      <c r="O67" s="71"/>
      <c r="P67" s="71"/>
      <c r="Q67" s="71"/>
    </row>
    <row r="68" spans="1:17" ht="16.5" customHeight="1">
      <c r="A68" s="68">
        <v>48</v>
      </c>
      <c r="B68" s="94" t="s">
        <v>69</v>
      </c>
      <c r="C68" s="126">
        <v>1.3863</v>
      </c>
      <c r="D68" s="126">
        <v>1.3742</v>
      </c>
      <c r="E68" s="115">
        <f>D68/C68*100</f>
        <v>99.12717305056626</v>
      </c>
      <c r="F68" s="127">
        <v>1.3861</v>
      </c>
      <c r="G68" s="115">
        <f t="shared" si="5"/>
        <v>100.86595837578227</v>
      </c>
      <c r="H68" s="127">
        <v>1.4239</v>
      </c>
      <c r="I68" s="115">
        <f t="shared" si="6"/>
        <v>102.72707596854482</v>
      </c>
      <c r="J68" s="127">
        <v>1.4598</v>
      </c>
      <c r="K68" s="115">
        <f t="shared" si="7"/>
        <v>102.521244469415</v>
      </c>
      <c r="L68" s="71"/>
      <c r="M68" s="71"/>
      <c r="N68" s="71"/>
      <c r="O68" s="71"/>
      <c r="P68" s="71"/>
      <c r="Q68" s="71"/>
    </row>
    <row r="69" spans="1:17" ht="29.25" customHeight="1">
      <c r="A69" s="68">
        <v>49</v>
      </c>
      <c r="B69" s="114" t="s">
        <v>55</v>
      </c>
      <c r="C69" s="126">
        <v>0.317</v>
      </c>
      <c r="D69" s="126">
        <v>0.25</v>
      </c>
      <c r="E69" s="128">
        <f t="shared" si="4"/>
        <v>78.86435331230284</v>
      </c>
      <c r="F69" s="126">
        <v>0.255</v>
      </c>
      <c r="G69" s="128">
        <f t="shared" si="5"/>
        <v>102</v>
      </c>
      <c r="H69" s="126">
        <v>0.257</v>
      </c>
      <c r="I69" s="128">
        <f t="shared" si="6"/>
        <v>100.7843137254902</v>
      </c>
      <c r="J69" s="126">
        <v>0.26</v>
      </c>
      <c r="K69" s="115">
        <f t="shared" si="7"/>
        <v>101.16731517509727</v>
      </c>
      <c r="L69" s="71"/>
      <c r="M69" s="71"/>
      <c r="N69" s="71"/>
      <c r="O69" s="71"/>
      <c r="P69" s="71"/>
      <c r="Q69" s="71"/>
    </row>
    <row r="70" spans="1:17" ht="61.5" customHeight="1">
      <c r="A70" s="68">
        <v>50</v>
      </c>
      <c r="B70" s="114" t="s">
        <v>57</v>
      </c>
      <c r="C70" s="125">
        <v>0.0313</v>
      </c>
      <c r="D70" s="125">
        <v>0.0492</v>
      </c>
      <c r="E70" s="115">
        <f t="shared" si="4"/>
        <v>157.18849840255592</v>
      </c>
      <c r="F70" s="125">
        <v>0.0501</v>
      </c>
      <c r="G70" s="115">
        <f t="shared" si="5"/>
        <v>101.82926829268293</v>
      </c>
      <c r="H70" s="125">
        <v>0.0519</v>
      </c>
      <c r="I70" s="115">
        <f t="shared" si="6"/>
        <v>103.59281437125749</v>
      </c>
      <c r="J70" s="125">
        <v>0.0568</v>
      </c>
      <c r="K70" s="115">
        <f t="shared" si="7"/>
        <v>109.4412331406551</v>
      </c>
      <c r="L70" s="71"/>
      <c r="M70" s="71"/>
      <c r="N70" s="71"/>
      <c r="O70" s="71"/>
      <c r="P70" s="71"/>
      <c r="Q70" s="71"/>
    </row>
    <row r="71" spans="1:17" ht="36.75" customHeight="1">
      <c r="A71" s="68">
        <v>51</v>
      </c>
      <c r="B71" s="114" t="s">
        <v>16</v>
      </c>
      <c r="C71" s="75">
        <v>1.038</v>
      </c>
      <c r="D71" s="75">
        <v>1.075</v>
      </c>
      <c r="E71" s="115">
        <f t="shared" si="4"/>
        <v>103.5645472061657</v>
      </c>
      <c r="F71" s="75">
        <v>1.081</v>
      </c>
      <c r="G71" s="115">
        <f t="shared" si="5"/>
        <v>100.55813953488372</v>
      </c>
      <c r="H71" s="75">
        <v>1.115</v>
      </c>
      <c r="I71" s="115">
        <f t="shared" si="6"/>
        <v>103.14523589269196</v>
      </c>
      <c r="J71" s="75">
        <v>1.143</v>
      </c>
      <c r="K71" s="115">
        <f t="shared" si="7"/>
        <v>102.51121076233186</v>
      </c>
      <c r="L71" s="71"/>
      <c r="M71" s="71"/>
      <c r="N71" s="71"/>
      <c r="O71" s="71"/>
      <c r="P71" s="71"/>
      <c r="Q71" s="71"/>
    </row>
    <row r="72" spans="1:17" ht="17.25" customHeight="1">
      <c r="A72" s="68">
        <v>52</v>
      </c>
      <c r="B72" s="94" t="s">
        <v>17</v>
      </c>
      <c r="C72" s="123">
        <v>8.639</v>
      </c>
      <c r="D72" s="123">
        <v>10.395</v>
      </c>
      <c r="E72" s="115">
        <f t="shared" si="4"/>
        <v>120.32642666975345</v>
      </c>
      <c r="F72" s="123">
        <v>10.78</v>
      </c>
      <c r="G72" s="115">
        <f t="shared" si="5"/>
        <v>103.7037037037037</v>
      </c>
      <c r="H72" s="123">
        <v>11.076</v>
      </c>
      <c r="I72" s="115">
        <f t="shared" si="6"/>
        <v>102.74582560296848</v>
      </c>
      <c r="J72" s="123">
        <v>11.161</v>
      </c>
      <c r="K72" s="115">
        <f t="shared" si="7"/>
        <v>100.76742506319971</v>
      </c>
      <c r="L72" s="71"/>
      <c r="M72" s="71"/>
      <c r="N72" s="71"/>
      <c r="O72" s="71"/>
      <c r="P72" s="71"/>
      <c r="Q72" s="71"/>
    </row>
    <row r="73" spans="1:17" ht="45">
      <c r="A73" s="68">
        <v>53</v>
      </c>
      <c r="B73" s="114" t="s">
        <v>55</v>
      </c>
      <c r="C73" s="75">
        <v>7.597</v>
      </c>
      <c r="D73" s="75">
        <v>9.3</v>
      </c>
      <c r="E73" s="115">
        <f t="shared" si="4"/>
        <v>122.41674345136238</v>
      </c>
      <c r="F73" s="75">
        <v>9.683</v>
      </c>
      <c r="G73" s="115">
        <f t="shared" si="5"/>
        <v>104.11827956989245</v>
      </c>
      <c r="H73" s="75">
        <v>9.978</v>
      </c>
      <c r="I73" s="115">
        <f t="shared" si="6"/>
        <v>103.04657647423319</v>
      </c>
      <c r="J73" s="75">
        <v>10.06</v>
      </c>
      <c r="K73" s="115">
        <f t="shared" si="7"/>
        <v>100.82180797755062</v>
      </c>
      <c r="L73" s="71"/>
      <c r="M73" s="71"/>
      <c r="N73" s="71"/>
      <c r="O73" s="71"/>
      <c r="P73" s="71"/>
      <c r="Q73" s="71"/>
    </row>
    <row r="74" spans="1:17" ht="70.5" customHeight="1">
      <c r="A74" s="68">
        <v>54</v>
      </c>
      <c r="B74" s="114" t="s">
        <v>57</v>
      </c>
      <c r="C74" s="158">
        <v>0</v>
      </c>
      <c r="D74" s="75">
        <v>0.022</v>
      </c>
      <c r="E74" s="115" t="e">
        <f t="shared" si="4"/>
        <v>#DIV/0!</v>
      </c>
      <c r="F74" s="75">
        <v>0.022</v>
      </c>
      <c r="G74" s="115">
        <f t="shared" si="5"/>
        <v>100</v>
      </c>
      <c r="H74" s="75">
        <v>0.022</v>
      </c>
      <c r="I74" s="115">
        <f t="shared" si="6"/>
        <v>100</v>
      </c>
      <c r="J74" s="75">
        <v>0.024</v>
      </c>
      <c r="K74" s="115">
        <f t="shared" si="7"/>
        <v>109.09090909090911</v>
      </c>
      <c r="L74" s="71"/>
      <c r="M74" s="71"/>
      <c r="N74" s="71"/>
      <c r="O74" s="71"/>
      <c r="P74" s="71"/>
      <c r="Q74" s="71"/>
    </row>
    <row r="75" spans="1:17" ht="33.75" customHeight="1">
      <c r="A75" s="68">
        <v>55</v>
      </c>
      <c r="B75" s="114" t="s">
        <v>16</v>
      </c>
      <c r="C75" s="75">
        <v>1.042</v>
      </c>
      <c r="D75" s="75">
        <v>1.073</v>
      </c>
      <c r="E75" s="115">
        <f t="shared" si="4"/>
        <v>102.9750479846449</v>
      </c>
      <c r="F75" s="75">
        <v>1.075</v>
      </c>
      <c r="G75" s="115">
        <f t="shared" si="5"/>
        <v>100.18639328984156</v>
      </c>
      <c r="H75" s="75">
        <v>1.076</v>
      </c>
      <c r="I75" s="115">
        <f t="shared" si="6"/>
        <v>100.09302325581397</v>
      </c>
      <c r="J75" s="75">
        <v>1.077</v>
      </c>
      <c r="K75" s="115">
        <f t="shared" si="7"/>
        <v>100.09293680297398</v>
      </c>
      <c r="L75" s="71"/>
      <c r="M75" s="71"/>
      <c r="N75" s="71"/>
      <c r="O75" s="71"/>
      <c r="P75" s="71"/>
      <c r="Q75" s="71"/>
    </row>
    <row r="76" spans="1:17" ht="15">
      <c r="A76" s="68">
        <v>56</v>
      </c>
      <c r="B76" s="94" t="s">
        <v>60</v>
      </c>
      <c r="C76" s="123">
        <v>3.702</v>
      </c>
      <c r="D76" s="123">
        <v>3.702</v>
      </c>
      <c r="E76" s="115">
        <f t="shared" si="4"/>
        <v>100</v>
      </c>
      <c r="F76" s="123">
        <v>3.703</v>
      </c>
      <c r="G76" s="115">
        <f t="shared" si="5"/>
        <v>100.02701242571584</v>
      </c>
      <c r="H76" s="123">
        <v>3.703</v>
      </c>
      <c r="I76" s="115">
        <f t="shared" si="6"/>
        <v>100</v>
      </c>
      <c r="J76" s="123">
        <v>3.704</v>
      </c>
      <c r="K76" s="115">
        <f t="shared" si="7"/>
        <v>100.02700513097489</v>
      </c>
      <c r="L76" s="71"/>
      <c r="M76" s="71"/>
      <c r="N76" s="71"/>
      <c r="O76" s="71"/>
      <c r="P76" s="71"/>
      <c r="Q76" s="71"/>
    </row>
    <row r="77" spans="1:17" ht="34.5" customHeight="1">
      <c r="A77" s="116">
        <v>57</v>
      </c>
      <c r="B77" s="114" t="s">
        <v>16</v>
      </c>
      <c r="C77" s="75">
        <v>3.702</v>
      </c>
      <c r="D77" s="75">
        <v>3.702</v>
      </c>
      <c r="E77" s="115">
        <f t="shared" si="4"/>
        <v>100</v>
      </c>
      <c r="F77" s="75">
        <v>3.703</v>
      </c>
      <c r="G77" s="129">
        <f t="shared" si="5"/>
        <v>100.02701242571584</v>
      </c>
      <c r="H77" s="75">
        <v>3.703</v>
      </c>
      <c r="I77" s="129">
        <f t="shared" si="6"/>
        <v>100</v>
      </c>
      <c r="J77" s="75">
        <v>3.704</v>
      </c>
      <c r="K77" s="129">
        <f t="shared" si="7"/>
        <v>100.02700513097489</v>
      </c>
      <c r="L77" s="71"/>
      <c r="M77" s="71"/>
      <c r="N77" s="71"/>
      <c r="O77" s="71"/>
      <c r="P77" s="71"/>
      <c r="Q77" s="71"/>
    </row>
    <row r="78" spans="1:17" ht="47.25" customHeight="1">
      <c r="A78" s="68">
        <v>58</v>
      </c>
      <c r="B78" s="156" t="s">
        <v>62</v>
      </c>
      <c r="C78" s="157">
        <v>310</v>
      </c>
      <c r="D78" s="157">
        <v>337</v>
      </c>
      <c r="E78" s="115">
        <f t="shared" si="4"/>
        <v>108.70967741935485</v>
      </c>
      <c r="F78" s="124">
        <v>340</v>
      </c>
      <c r="G78" s="115">
        <f t="shared" si="5"/>
        <v>100.89020771513353</v>
      </c>
      <c r="H78" s="124">
        <v>342</v>
      </c>
      <c r="I78" s="115">
        <f t="shared" si="6"/>
        <v>100.58823529411765</v>
      </c>
      <c r="J78" s="124">
        <v>345</v>
      </c>
      <c r="K78" s="115">
        <f t="shared" si="7"/>
        <v>100.87719298245614</v>
      </c>
      <c r="L78" s="71"/>
      <c r="M78" s="71"/>
      <c r="N78" s="71"/>
      <c r="O78" s="71"/>
      <c r="P78" s="71"/>
      <c r="Q78" s="71"/>
    </row>
    <row r="79" spans="1:17" ht="48.75" customHeight="1" hidden="1">
      <c r="A79" s="68">
        <v>59</v>
      </c>
      <c r="B79" s="114" t="s">
        <v>55</v>
      </c>
      <c r="C79" s="75">
        <v>117</v>
      </c>
      <c r="D79" s="75">
        <v>117.1</v>
      </c>
      <c r="E79" s="115">
        <f t="shared" si="4"/>
        <v>100.08547008547009</v>
      </c>
      <c r="F79" s="75">
        <v>117.3</v>
      </c>
      <c r="G79" s="115">
        <f t="shared" si="5"/>
        <v>100.17079419299743</v>
      </c>
      <c r="H79" s="75"/>
      <c r="I79" s="115">
        <f t="shared" si="6"/>
        <v>0</v>
      </c>
      <c r="J79" s="75"/>
      <c r="K79" s="115" t="e">
        <f t="shared" si="7"/>
        <v>#DIV/0!</v>
      </c>
      <c r="L79" s="71"/>
      <c r="M79" s="71"/>
      <c r="N79" s="71"/>
      <c r="O79" s="71"/>
      <c r="P79" s="71"/>
      <c r="Q79" s="71"/>
    </row>
    <row r="80" spans="1:17" ht="21" customHeight="1">
      <c r="A80" s="68"/>
      <c r="B80" s="185" t="s">
        <v>56</v>
      </c>
      <c r="C80" s="186"/>
      <c r="D80" s="186"/>
      <c r="E80" s="186"/>
      <c r="F80" s="186"/>
      <c r="G80" s="186"/>
      <c r="H80" s="186"/>
      <c r="I80" s="186"/>
      <c r="J80" s="186"/>
      <c r="K80" s="187"/>
      <c r="L80" s="71"/>
      <c r="M80" s="71"/>
      <c r="N80" s="71"/>
      <c r="O80" s="71"/>
      <c r="P80" s="71"/>
      <c r="Q80" s="71"/>
    </row>
    <row r="81" spans="1:17" ht="14.25" customHeight="1">
      <c r="A81" s="68">
        <v>59</v>
      </c>
      <c r="B81" s="94" t="s">
        <v>18</v>
      </c>
      <c r="C81" s="130">
        <v>3381</v>
      </c>
      <c r="D81" s="130">
        <v>3380</v>
      </c>
      <c r="E81" s="131">
        <f>D81/C81*100</f>
        <v>99.9704229517894</v>
      </c>
      <c r="F81" s="130">
        <v>3383</v>
      </c>
      <c r="G81" s="131">
        <f>F81/D81*100</f>
        <v>100.08875739644971</v>
      </c>
      <c r="H81" s="130">
        <v>3386</v>
      </c>
      <c r="I81" s="131">
        <f>H81/F81*100</f>
        <v>100.08867868755542</v>
      </c>
      <c r="J81" s="130">
        <v>3389</v>
      </c>
      <c r="K81" s="131">
        <f>J81/H81*100</f>
        <v>100.0886001181335</v>
      </c>
      <c r="L81" s="70"/>
      <c r="M81" s="71"/>
      <c r="N81" s="71"/>
      <c r="O81" s="71"/>
      <c r="P81" s="71"/>
      <c r="Q81" s="71"/>
    </row>
    <row r="82" spans="1:17" ht="49.5" customHeight="1">
      <c r="A82" s="68">
        <v>60</v>
      </c>
      <c r="B82" s="107" t="s">
        <v>55</v>
      </c>
      <c r="C82" s="132">
        <v>2868</v>
      </c>
      <c r="D82" s="132">
        <v>2865</v>
      </c>
      <c r="E82" s="131">
        <f aca="true" t="shared" si="8" ref="E82:E88">D82/C82*100</f>
        <v>99.89539748953975</v>
      </c>
      <c r="F82" s="132">
        <v>2868</v>
      </c>
      <c r="G82" s="131">
        <f aca="true" t="shared" si="9" ref="G82:G88">F82/D82*100</f>
        <v>100.10471204188482</v>
      </c>
      <c r="H82" s="132">
        <v>2870</v>
      </c>
      <c r="I82" s="131">
        <f aca="true" t="shared" si="10" ref="I82:I88">H82/F82*100</f>
        <v>100.06973500697349</v>
      </c>
      <c r="J82" s="132">
        <v>2872</v>
      </c>
      <c r="K82" s="131">
        <f>J82/H82*100</f>
        <v>100.06968641114982</v>
      </c>
      <c r="L82" s="70"/>
      <c r="M82" s="71"/>
      <c r="N82" s="71"/>
      <c r="O82" s="71"/>
      <c r="P82" s="71"/>
      <c r="Q82" s="71"/>
    </row>
    <row r="83" spans="1:17" ht="60">
      <c r="A83" s="68">
        <v>61</v>
      </c>
      <c r="B83" s="114" t="s">
        <v>57</v>
      </c>
      <c r="C83" s="132">
        <v>143</v>
      </c>
      <c r="D83" s="132">
        <v>143</v>
      </c>
      <c r="E83" s="131">
        <f t="shared" si="8"/>
        <v>100</v>
      </c>
      <c r="F83" s="132">
        <v>143</v>
      </c>
      <c r="G83" s="131">
        <f t="shared" si="9"/>
        <v>100</v>
      </c>
      <c r="H83" s="133">
        <v>143</v>
      </c>
      <c r="I83" s="131">
        <f t="shared" si="10"/>
        <v>100</v>
      </c>
      <c r="J83" s="133">
        <v>143</v>
      </c>
      <c r="K83" s="131">
        <f aca="true" t="shared" si="11" ref="K83:K88">J83/H83*100</f>
        <v>100</v>
      </c>
      <c r="L83" s="70"/>
      <c r="M83" s="71"/>
      <c r="N83" s="71"/>
      <c r="O83" s="71"/>
      <c r="P83" s="71"/>
      <c r="Q83" s="71"/>
    </row>
    <row r="84" spans="1:17" ht="36" customHeight="1">
      <c r="A84" s="68">
        <v>62</v>
      </c>
      <c r="B84" s="114" t="s">
        <v>16</v>
      </c>
      <c r="C84" s="132">
        <v>370</v>
      </c>
      <c r="D84" s="132">
        <v>372</v>
      </c>
      <c r="E84" s="131">
        <f t="shared" si="8"/>
        <v>100.54054054054053</v>
      </c>
      <c r="F84" s="132">
        <v>372</v>
      </c>
      <c r="G84" s="131">
        <f t="shared" si="9"/>
        <v>100</v>
      </c>
      <c r="H84" s="132">
        <v>373</v>
      </c>
      <c r="I84" s="131">
        <f t="shared" si="10"/>
        <v>100.26881720430107</v>
      </c>
      <c r="J84" s="132">
        <v>374</v>
      </c>
      <c r="K84" s="131">
        <f t="shared" si="11"/>
        <v>100.26809651474531</v>
      </c>
      <c r="L84" s="70"/>
      <c r="M84" s="71"/>
      <c r="N84" s="71"/>
      <c r="O84" s="71"/>
      <c r="P84" s="71"/>
      <c r="Q84" s="71"/>
    </row>
    <row r="85" spans="1:17" ht="45">
      <c r="A85" s="68">
        <v>63</v>
      </c>
      <c r="B85" s="94" t="s">
        <v>19</v>
      </c>
      <c r="C85" s="130">
        <v>1692</v>
      </c>
      <c r="D85" s="130">
        <v>1705</v>
      </c>
      <c r="E85" s="131">
        <f t="shared" si="8"/>
        <v>100.76832151300236</v>
      </c>
      <c r="F85" s="130">
        <v>1721</v>
      </c>
      <c r="G85" s="131">
        <f t="shared" si="9"/>
        <v>100.93841642228737</v>
      </c>
      <c r="H85" s="130">
        <v>1737</v>
      </c>
      <c r="I85" s="131">
        <f t="shared" si="10"/>
        <v>100.92969203951192</v>
      </c>
      <c r="J85" s="130">
        <v>1739</v>
      </c>
      <c r="K85" s="131">
        <f t="shared" si="11"/>
        <v>100.11514104778354</v>
      </c>
      <c r="L85" s="70"/>
      <c r="M85" s="71"/>
      <c r="N85" s="71"/>
      <c r="O85" s="71"/>
      <c r="P85" s="71"/>
      <c r="Q85" s="71"/>
    </row>
    <row r="86" spans="1:17" ht="41.25" customHeight="1">
      <c r="A86" s="68">
        <v>64</v>
      </c>
      <c r="B86" s="114" t="s">
        <v>55</v>
      </c>
      <c r="C86" s="132">
        <v>1506</v>
      </c>
      <c r="D86" s="132">
        <v>1507</v>
      </c>
      <c r="E86" s="131">
        <f t="shared" si="8"/>
        <v>100.066401062417</v>
      </c>
      <c r="F86" s="132">
        <v>1508</v>
      </c>
      <c r="G86" s="131">
        <f t="shared" si="9"/>
        <v>100.06635700066357</v>
      </c>
      <c r="H86" s="132">
        <v>1509</v>
      </c>
      <c r="I86" s="131">
        <f t="shared" si="10"/>
        <v>100.06631299734747</v>
      </c>
      <c r="J86" s="132">
        <v>1510</v>
      </c>
      <c r="K86" s="131">
        <f t="shared" si="11"/>
        <v>100.06626905235254</v>
      </c>
      <c r="L86" s="70"/>
      <c r="M86" s="71"/>
      <c r="N86" s="71"/>
      <c r="O86" s="71"/>
      <c r="P86" s="71"/>
      <c r="Q86" s="71"/>
    </row>
    <row r="87" spans="1:17" ht="60">
      <c r="A87" s="68">
        <v>65</v>
      </c>
      <c r="B87" s="114" t="s">
        <v>57</v>
      </c>
      <c r="C87" s="132">
        <v>8</v>
      </c>
      <c r="D87" s="132">
        <v>8</v>
      </c>
      <c r="E87" s="131">
        <f t="shared" si="8"/>
        <v>100</v>
      </c>
      <c r="F87" s="132">
        <v>8</v>
      </c>
      <c r="G87" s="131">
        <f t="shared" si="9"/>
        <v>100</v>
      </c>
      <c r="H87" s="132">
        <v>8</v>
      </c>
      <c r="I87" s="131">
        <f t="shared" si="10"/>
        <v>100</v>
      </c>
      <c r="J87" s="132">
        <v>8</v>
      </c>
      <c r="K87" s="131">
        <f t="shared" si="11"/>
        <v>100</v>
      </c>
      <c r="L87" s="70"/>
      <c r="M87" s="71"/>
      <c r="N87" s="71"/>
      <c r="O87" s="71"/>
      <c r="P87" s="71"/>
      <c r="Q87" s="71"/>
    </row>
    <row r="88" spans="1:17" ht="27" customHeight="1">
      <c r="A88" s="68">
        <v>66</v>
      </c>
      <c r="B88" s="114" t="s">
        <v>16</v>
      </c>
      <c r="C88" s="132">
        <v>178</v>
      </c>
      <c r="D88" s="132">
        <v>190</v>
      </c>
      <c r="E88" s="131">
        <f t="shared" si="8"/>
        <v>106.74157303370787</v>
      </c>
      <c r="F88" s="132">
        <v>205</v>
      </c>
      <c r="G88" s="131">
        <f t="shared" si="9"/>
        <v>107.89473684210526</v>
      </c>
      <c r="H88" s="132">
        <v>220</v>
      </c>
      <c r="I88" s="131">
        <f t="shared" si="10"/>
        <v>107.31707317073172</v>
      </c>
      <c r="J88" s="132">
        <v>221</v>
      </c>
      <c r="K88" s="131">
        <f t="shared" si="11"/>
        <v>100.45454545454547</v>
      </c>
      <c r="L88" s="70"/>
      <c r="M88" s="71"/>
      <c r="N88" s="71"/>
      <c r="O88" s="71"/>
      <c r="P88" s="71"/>
      <c r="Q88" s="71"/>
    </row>
    <row r="89" spans="1:17" ht="14.25" customHeight="1" hidden="1">
      <c r="A89" s="68">
        <v>67</v>
      </c>
      <c r="B89" s="94" t="s">
        <v>20</v>
      </c>
      <c r="C89" s="132"/>
      <c r="D89" s="132"/>
      <c r="E89" s="66">
        <v>0</v>
      </c>
      <c r="F89" s="134"/>
      <c r="G89" s="66">
        <v>0</v>
      </c>
      <c r="H89" s="134"/>
      <c r="I89" s="66">
        <v>0</v>
      </c>
      <c r="J89" s="134"/>
      <c r="K89" s="66">
        <v>0</v>
      </c>
      <c r="L89" s="70"/>
      <c r="M89" s="71"/>
      <c r="N89" s="71"/>
      <c r="O89" s="71"/>
      <c r="P89" s="71"/>
      <c r="Q89" s="71"/>
    </row>
    <row r="90" spans="1:17" ht="30" customHeight="1" hidden="1">
      <c r="A90" s="68">
        <v>68</v>
      </c>
      <c r="B90" s="114" t="s">
        <v>55</v>
      </c>
      <c r="C90" s="132"/>
      <c r="D90" s="132"/>
      <c r="E90" s="131" t="s">
        <v>114</v>
      </c>
      <c r="F90" s="134"/>
      <c r="G90" s="131">
        <v>0</v>
      </c>
      <c r="H90" s="134"/>
      <c r="I90" s="131">
        <v>0</v>
      </c>
      <c r="J90" s="134"/>
      <c r="K90" s="131">
        <v>0</v>
      </c>
      <c r="L90" s="70"/>
      <c r="M90" s="71"/>
      <c r="N90" s="71"/>
      <c r="O90" s="71"/>
      <c r="P90" s="71"/>
      <c r="Q90" s="71"/>
    </row>
    <row r="91" spans="1:17" ht="15.75" customHeight="1">
      <c r="A91" s="68">
        <v>67</v>
      </c>
      <c r="B91" s="94" t="s">
        <v>21</v>
      </c>
      <c r="C91" s="132">
        <v>1412</v>
      </c>
      <c r="D91" s="132">
        <v>1412</v>
      </c>
      <c r="E91" s="131">
        <f>D91/C91*100</f>
        <v>100</v>
      </c>
      <c r="F91" s="132">
        <v>1412</v>
      </c>
      <c r="G91" s="131">
        <f>F91/D91*100</f>
        <v>100</v>
      </c>
      <c r="H91" s="132">
        <v>1412</v>
      </c>
      <c r="I91" s="131">
        <f>H91/F91*100</f>
        <v>100</v>
      </c>
      <c r="J91" s="132">
        <v>1414</v>
      </c>
      <c r="K91" s="131">
        <f>J91/H91*100</f>
        <v>100.1416430594901</v>
      </c>
      <c r="L91" s="70"/>
      <c r="M91" s="71"/>
      <c r="N91" s="71"/>
      <c r="O91" s="71"/>
      <c r="P91" s="71"/>
      <c r="Q91" s="71"/>
    </row>
    <row r="92" spans="1:17" ht="15.75" customHeight="1">
      <c r="A92" s="68">
        <v>68</v>
      </c>
      <c r="B92" s="94" t="s">
        <v>22</v>
      </c>
      <c r="C92" s="140">
        <v>45.03</v>
      </c>
      <c r="D92" s="140">
        <v>45.03</v>
      </c>
      <c r="E92" s="131">
        <f>D92/C92*100</f>
        <v>100</v>
      </c>
      <c r="F92" s="141">
        <v>45.03</v>
      </c>
      <c r="G92" s="131">
        <f>F92/D92*100</f>
        <v>100</v>
      </c>
      <c r="H92" s="141">
        <v>45.03</v>
      </c>
      <c r="I92" s="131">
        <f>H92/F92*100</f>
        <v>100</v>
      </c>
      <c r="J92" s="141">
        <v>45.03</v>
      </c>
      <c r="K92" s="131">
        <f>J92/H92*100</f>
        <v>100</v>
      </c>
      <c r="L92" s="70"/>
      <c r="M92" s="71"/>
      <c r="N92" s="71"/>
      <c r="O92" s="71"/>
      <c r="P92" s="71"/>
      <c r="Q92" s="71"/>
    </row>
    <row r="93" spans="1:17" s="155" customFormat="1" ht="15.75" customHeight="1">
      <c r="A93" s="150"/>
      <c r="B93" s="164" t="s">
        <v>81</v>
      </c>
      <c r="C93" s="165"/>
      <c r="D93" s="165"/>
      <c r="E93" s="166"/>
      <c r="F93" s="165"/>
      <c r="G93" s="166"/>
      <c r="H93" s="165"/>
      <c r="I93" s="166"/>
      <c r="J93" s="165"/>
      <c r="K93" s="166"/>
      <c r="L93" s="160"/>
      <c r="M93" s="154"/>
      <c r="N93" s="154"/>
      <c r="O93" s="154"/>
      <c r="P93" s="154"/>
      <c r="Q93" s="154"/>
    </row>
    <row r="94" spans="1:17" s="155" customFormat="1" ht="90">
      <c r="A94" s="150">
        <v>69</v>
      </c>
      <c r="B94" s="145" t="s">
        <v>150</v>
      </c>
      <c r="C94" s="167">
        <v>143</v>
      </c>
      <c r="D94" s="167">
        <v>158.6</v>
      </c>
      <c r="E94" s="168">
        <f>D94/C94*100</f>
        <v>110.9090909090909</v>
      </c>
      <c r="F94" s="167">
        <v>171.1</v>
      </c>
      <c r="G94" s="168">
        <f aca="true" t="shared" si="12" ref="G94:G128">F94/D94*100</f>
        <v>107.8814627994956</v>
      </c>
      <c r="H94" s="167">
        <v>185.3</v>
      </c>
      <c r="I94" s="168">
        <f aca="true" t="shared" si="13" ref="I94:I128">H94/F94*100</f>
        <v>108.2992402104033</v>
      </c>
      <c r="J94" s="167">
        <v>201.1</v>
      </c>
      <c r="K94" s="168">
        <f aca="true" t="shared" si="14" ref="K94:K128">J94/H94*100</f>
        <v>108.52671343766865</v>
      </c>
      <c r="L94" s="160"/>
      <c r="M94" s="154"/>
      <c r="N94" s="154"/>
      <c r="O94" s="154"/>
      <c r="P94" s="154"/>
      <c r="Q94" s="154"/>
    </row>
    <row r="95" spans="1:17" s="155" customFormat="1" ht="105">
      <c r="A95" s="150">
        <v>70</v>
      </c>
      <c r="B95" s="145" t="s">
        <v>151</v>
      </c>
      <c r="C95" s="167">
        <v>33.2</v>
      </c>
      <c r="D95" s="167">
        <v>128.6</v>
      </c>
      <c r="E95" s="168">
        <f>D95/C95*100</f>
        <v>387.3493975903614</v>
      </c>
      <c r="F95" s="167">
        <v>140.2</v>
      </c>
      <c r="G95" s="168">
        <f t="shared" si="12"/>
        <v>109.02021772939345</v>
      </c>
      <c r="H95" s="167">
        <v>153.2</v>
      </c>
      <c r="I95" s="168">
        <f t="shared" si="13"/>
        <v>109.27246790299571</v>
      </c>
      <c r="J95" s="167">
        <v>168.2</v>
      </c>
      <c r="K95" s="168">
        <f t="shared" si="14"/>
        <v>109.7911227154047</v>
      </c>
      <c r="L95" s="160"/>
      <c r="M95" s="154"/>
      <c r="N95" s="154"/>
      <c r="O95" s="154"/>
      <c r="P95" s="154"/>
      <c r="Q95" s="154"/>
    </row>
    <row r="96" spans="1:17" ht="30" customHeight="1">
      <c r="A96" s="68"/>
      <c r="B96" s="78" t="s">
        <v>82</v>
      </c>
      <c r="C96" s="76"/>
      <c r="D96" s="76"/>
      <c r="E96" s="79"/>
      <c r="F96" s="76"/>
      <c r="G96" s="79"/>
      <c r="H96" s="76"/>
      <c r="I96" s="79"/>
      <c r="J96" s="76"/>
      <c r="K96" s="79"/>
      <c r="L96" s="70"/>
      <c r="M96" s="71"/>
      <c r="N96" s="71"/>
      <c r="O96" s="71"/>
      <c r="P96" s="71"/>
      <c r="Q96" s="71"/>
    </row>
    <row r="97" spans="1:17" ht="45">
      <c r="A97" s="68">
        <v>71</v>
      </c>
      <c r="B97" s="90" t="s">
        <v>109</v>
      </c>
      <c r="C97" s="65">
        <v>3419.385</v>
      </c>
      <c r="D97" s="65">
        <v>3533</v>
      </c>
      <c r="E97" s="66">
        <f aca="true" t="shared" si="15" ref="E97:E103">D97/C97*100</f>
        <v>103.32267352170052</v>
      </c>
      <c r="F97" s="65">
        <v>3744.001</v>
      </c>
      <c r="G97" s="66">
        <f t="shared" si="12"/>
        <v>105.97228983866403</v>
      </c>
      <c r="H97" s="65">
        <v>3925.387</v>
      </c>
      <c r="I97" s="66">
        <f t="shared" si="13"/>
        <v>104.84471024446842</v>
      </c>
      <c r="J97" s="65">
        <v>4160.022</v>
      </c>
      <c r="K97" s="66">
        <f t="shared" si="14"/>
        <v>105.97737242213314</v>
      </c>
      <c r="L97" s="70"/>
      <c r="M97" s="71"/>
      <c r="N97" s="71"/>
      <c r="O97" s="71"/>
      <c r="P97" s="71"/>
      <c r="Q97" s="71"/>
    </row>
    <row r="98" spans="1:17" ht="32.25" customHeight="1">
      <c r="A98" s="68">
        <v>73</v>
      </c>
      <c r="B98" s="90" t="s">
        <v>112</v>
      </c>
      <c r="C98" s="65">
        <v>1184.626</v>
      </c>
      <c r="D98" s="65">
        <v>1318.617</v>
      </c>
      <c r="E98" s="66">
        <f t="shared" si="15"/>
        <v>111.31082721466521</v>
      </c>
      <c r="F98" s="65">
        <v>1508.67</v>
      </c>
      <c r="G98" s="66">
        <f t="shared" si="12"/>
        <v>114.41305549678187</v>
      </c>
      <c r="H98" s="65">
        <v>1697.28</v>
      </c>
      <c r="I98" s="66">
        <f t="shared" si="13"/>
        <v>112.50173994312871</v>
      </c>
      <c r="J98" s="65">
        <v>1913.43</v>
      </c>
      <c r="K98" s="66">
        <f t="shared" si="14"/>
        <v>112.73508201357467</v>
      </c>
      <c r="L98" s="70"/>
      <c r="M98" s="71"/>
      <c r="N98" s="71"/>
      <c r="O98" s="71"/>
      <c r="P98" s="71"/>
      <c r="Q98" s="71"/>
    </row>
    <row r="99" spans="1:17" ht="45">
      <c r="A99" s="68">
        <v>74</v>
      </c>
      <c r="B99" s="90" t="s">
        <v>110</v>
      </c>
      <c r="C99" s="65">
        <v>86.697</v>
      </c>
      <c r="D99" s="65">
        <v>87.812</v>
      </c>
      <c r="E99" s="66">
        <f t="shared" si="15"/>
        <v>101.28608833062273</v>
      </c>
      <c r="F99" s="65">
        <v>91.451</v>
      </c>
      <c r="G99" s="66">
        <f t="shared" si="12"/>
        <v>104.14408053568988</v>
      </c>
      <c r="H99" s="65">
        <v>94.552</v>
      </c>
      <c r="I99" s="66">
        <f t="shared" si="13"/>
        <v>103.3908869230517</v>
      </c>
      <c r="J99" s="65">
        <v>97.465</v>
      </c>
      <c r="K99" s="66">
        <f t="shared" si="14"/>
        <v>103.08084440307978</v>
      </c>
      <c r="L99" s="70"/>
      <c r="M99" s="71"/>
      <c r="N99" s="71"/>
      <c r="O99" s="71"/>
      <c r="P99" s="71"/>
      <c r="Q99" s="71"/>
    </row>
    <row r="100" spans="1:17" ht="30">
      <c r="A100" s="68">
        <v>76</v>
      </c>
      <c r="B100" s="90" t="s">
        <v>113</v>
      </c>
      <c r="C100" s="65">
        <v>6.69</v>
      </c>
      <c r="D100" s="65">
        <v>7.621</v>
      </c>
      <c r="E100" s="66">
        <f t="shared" si="15"/>
        <v>113.91629297458894</v>
      </c>
      <c r="F100" s="65">
        <v>8.726</v>
      </c>
      <c r="G100" s="66">
        <f t="shared" si="12"/>
        <v>114.49940952630888</v>
      </c>
      <c r="H100" s="65">
        <v>9.947</v>
      </c>
      <c r="I100" s="66">
        <f t="shared" si="13"/>
        <v>113.99266559706622</v>
      </c>
      <c r="J100" s="65">
        <v>11.227</v>
      </c>
      <c r="K100" s="66">
        <f t="shared" si="14"/>
        <v>112.86820146777924</v>
      </c>
      <c r="L100" s="70"/>
      <c r="M100" s="71"/>
      <c r="N100" s="71"/>
      <c r="O100" s="71"/>
      <c r="P100" s="71"/>
      <c r="Q100" s="71"/>
    </row>
    <row r="101" spans="1:17" ht="45" hidden="1">
      <c r="A101" s="68">
        <v>78</v>
      </c>
      <c r="B101" s="90" t="s">
        <v>111</v>
      </c>
      <c r="C101" s="65"/>
      <c r="D101" s="65"/>
      <c r="E101" s="66" t="e">
        <f t="shared" si="15"/>
        <v>#DIV/0!</v>
      </c>
      <c r="F101" s="65"/>
      <c r="G101" s="66" t="e">
        <f t="shared" si="12"/>
        <v>#DIV/0!</v>
      </c>
      <c r="H101" s="65"/>
      <c r="I101" s="66" t="e">
        <f t="shared" si="13"/>
        <v>#DIV/0!</v>
      </c>
      <c r="J101" s="65"/>
      <c r="K101" s="66" t="e">
        <f t="shared" si="14"/>
        <v>#DIV/0!</v>
      </c>
      <c r="L101" s="70"/>
      <c r="M101" s="71"/>
      <c r="N101" s="71"/>
      <c r="O101" s="71"/>
      <c r="P101" s="71"/>
      <c r="Q101" s="71"/>
    </row>
    <row r="102" spans="1:17" ht="30" hidden="1">
      <c r="A102" s="68">
        <v>79</v>
      </c>
      <c r="B102" s="90" t="s">
        <v>115</v>
      </c>
      <c r="C102" s="65"/>
      <c r="D102" s="65"/>
      <c r="E102" s="135" t="s">
        <v>86</v>
      </c>
      <c r="F102" s="65"/>
      <c r="G102" s="135" t="s">
        <v>86</v>
      </c>
      <c r="H102" s="65"/>
      <c r="I102" s="135" t="s">
        <v>86</v>
      </c>
      <c r="J102" s="65"/>
      <c r="K102" s="135" t="s">
        <v>86</v>
      </c>
      <c r="L102" s="70"/>
      <c r="M102" s="71"/>
      <c r="N102" s="71"/>
      <c r="O102" s="71"/>
      <c r="P102" s="71"/>
      <c r="Q102" s="71"/>
    </row>
    <row r="103" spans="1:17" ht="32.25" customHeight="1" hidden="1">
      <c r="A103" s="68">
        <v>80</v>
      </c>
      <c r="B103" s="90" t="s">
        <v>113</v>
      </c>
      <c r="C103" s="65"/>
      <c r="D103" s="65"/>
      <c r="E103" s="66" t="e">
        <f t="shared" si="15"/>
        <v>#DIV/0!</v>
      </c>
      <c r="F103" s="65"/>
      <c r="G103" s="66" t="e">
        <f t="shared" si="12"/>
        <v>#DIV/0!</v>
      </c>
      <c r="H103" s="65"/>
      <c r="I103" s="66" t="e">
        <f t="shared" si="13"/>
        <v>#DIV/0!</v>
      </c>
      <c r="J103" s="65"/>
      <c r="K103" s="66" t="e">
        <f t="shared" si="14"/>
        <v>#DIV/0!</v>
      </c>
      <c r="L103" s="70"/>
      <c r="M103" s="71"/>
      <c r="N103" s="71"/>
      <c r="O103" s="71"/>
      <c r="P103" s="71"/>
      <c r="Q103" s="71"/>
    </row>
    <row r="104" spans="1:17" ht="32.25" customHeight="1">
      <c r="A104" s="68"/>
      <c r="B104" s="78" t="s">
        <v>83</v>
      </c>
      <c r="C104" s="76"/>
      <c r="D104" s="76"/>
      <c r="E104" s="79"/>
      <c r="F104" s="76"/>
      <c r="G104" s="79"/>
      <c r="H104" s="76"/>
      <c r="I104" s="79"/>
      <c r="J104" s="76"/>
      <c r="K104" s="79"/>
      <c r="L104" s="70"/>
      <c r="M104" s="71"/>
      <c r="N104" s="71"/>
      <c r="O104" s="71"/>
      <c r="P104" s="71"/>
      <c r="Q104" s="71"/>
    </row>
    <row r="105" spans="1:17" s="155" customFormat="1" ht="64.5" customHeight="1">
      <c r="A105" s="150">
        <v>77</v>
      </c>
      <c r="B105" s="145" t="s">
        <v>84</v>
      </c>
      <c r="C105" s="146">
        <v>783.3</v>
      </c>
      <c r="D105" s="146">
        <v>560.2</v>
      </c>
      <c r="E105" s="147">
        <f>D105/C105*100</f>
        <v>71.51793693348654</v>
      </c>
      <c r="F105" s="146">
        <v>634.3</v>
      </c>
      <c r="G105" s="147">
        <f t="shared" si="12"/>
        <v>113.22741877900748</v>
      </c>
      <c r="H105" s="146">
        <v>746.6</v>
      </c>
      <c r="I105" s="147">
        <f t="shared" si="13"/>
        <v>117.70455620368911</v>
      </c>
      <c r="J105" s="146">
        <v>1201.3</v>
      </c>
      <c r="K105" s="147">
        <f t="shared" si="14"/>
        <v>160.9027591749263</v>
      </c>
      <c r="L105" s="160"/>
      <c r="M105" s="154"/>
      <c r="N105" s="154"/>
      <c r="O105" s="154"/>
      <c r="P105" s="154"/>
      <c r="Q105" s="154"/>
    </row>
    <row r="106" spans="1:17" ht="41.25" customHeight="1" hidden="1">
      <c r="A106" s="68">
        <v>77</v>
      </c>
      <c r="B106" s="142" t="s">
        <v>115</v>
      </c>
      <c r="C106" s="143">
        <v>120</v>
      </c>
      <c r="D106" s="143">
        <v>120</v>
      </c>
      <c r="E106" s="144" t="s">
        <v>86</v>
      </c>
      <c r="F106" s="143">
        <v>70</v>
      </c>
      <c r="G106" s="144" t="s">
        <v>86</v>
      </c>
      <c r="H106" s="143">
        <v>80</v>
      </c>
      <c r="I106" s="144" t="s">
        <v>86</v>
      </c>
      <c r="J106" s="143">
        <v>90</v>
      </c>
      <c r="K106" s="144" t="s">
        <v>86</v>
      </c>
      <c r="L106" s="70"/>
      <c r="M106" s="71"/>
      <c r="N106" s="71"/>
      <c r="O106" s="71"/>
      <c r="P106" s="71"/>
      <c r="Q106" s="71"/>
    </row>
    <row r="107" spans="1:17" ht="75">
      <c r="A107" s="68">
        <v>78</v>
      </c>
      <c r="B107" s="145" t="s">
        <v>85</v>
      </c>
      <c r="C107" s="146">
        <v>560.3</v>
      </c>
      <c r="D107" s="146">
        <v>400.75</v>
      </c>
      <c r="E107" s="147">
        <f>D107/C107*100</f>
        <v>71.52418347313939</v>
      </c>
      <c r="F107" s="146">
        <v>453.7</v>
      </c>
      <c r="G107" s="147">
        <f t="shared" si="12"/>
        <v>113.21272613849034</v>
      </c>
      <c r="H107" s="146">
        <v>534.04</v>
      </c>
      <c r="I107" s="147">
        <f t="shared" si="13"/>
        <v>117.70773638968481</v>
      </c>
      <c r="J107" s="146">
        <v>859.31</v>
      </c>
      <c r="K107" s="147">
        <f t="shared" si="14"/>
        <v>160.90742266496892</v>
      </c>
      <c r="L107" s="70"/>
      <c r="M107" s="71"/>
      <c r="N107" s="71"/>
      <c r="O107" s="71"/>
      <c r="P107" s="71"/>
      <c r="Q107" s="71"/>
    </row>
    <row r="108" spans="1:17" ht="30" hidden="1">
      <c r="A108" s="68">
        <v>79</v>
      </c>
      <c r="B108" s="145" t="s">
        <v>115</v>
      </c>
      <c r="C108" s="148">
        <v>140</v>
      </c>
      <c r="D108" s="148">
        <v>140</v>
      </c>
      <c r="E108" s="149" t="s">
        <v>86</v>
      </c>
      <c r="F108" s="148">
        <v>60</v>
      </c>
      <c r="G108" s="149" t="s">
        <v>86</v>
      </c>
      <c r="H108" s="148">
        <v>80</v>
      </c>
      <c r="I108" s="149" t="s">
        <v>86</v>
      </c>
      <c r="J108" s="148">
        <v>90</v>
      </c>
      <c r="K108" s="149" t="s">
        <v>86</v>
      </c>
      <c r="L108" s="70"/>
      <c r="M108" s="71"/>
      <c r="N108" s="71"/>
      <c r="O108" s="71"/>
      <c r="P108" s="71"/>
      <c r="Q108" s="71"/>
    </row>
    <row r="109" spans="1:17" ht="22.5" customHeight="1">
      <c r="A109" s="68"/>
      <c r="B109" s="78" t="s">
        <v>88</v>
      </c>
      <c r="C109" s="76"/>
      <c r="D109" s="76"/>
      <c r="E109" s="79"/>
      <c r="F109" s="76"/>
      <c r="G109" s="79"/>
      <c r="H109" s="76"/>
      <c r="I109" s="79"/>
      <c r="J109" s="76"/>
      <c r="K109" s="79"/>
      <c r="L109" s="70"/>
      <c r="M109" s="71"/>
      <c r="N109" s="71"/>
      <c r="O109" s="71"/>
      <c r="P109" s="71"/>
      <c r="Q109" s="71"/>
    </row>
    <row r="110" spans="1:17" ht="49.5" customHeight="1">
      <c r="A110" s="68">
        <v>81</v>
      </c>
      <c r="B110" s="90" t="s">
        <v>87</v>
      </c>
      <c r="C110" s="91">
        <v>13.673</v>
      </c>
      <c r="D110" s="91">
        <v>13.95</v>
      </c>
      <c r="E110" s="92">
        <f>D110/C110*100</f>
        <v>102.02589044101514</v>
      </c>
      <c r="F110" s="91">
        <v>14</v>
      </c>
      <c r="G110" s="92">
        <f>F110/D110*100</f>
        <v>100.35842293906812</v>
      </c>
      <c r="H110" s="91">
        <v>14</v>
      </c>
      <c r="I110" s="92">
        <f>H110/F110*100</f>
        <v>100</v>
      </c>
      <c r="J110" s="91">
        <v>14</v>
      </c>
      <c r="K110" s="92">
        <f>J110/H110*100</f>
        <v>100</v>
      </c>
      <c r="L110" s="70"/>
      <c r="M110" s="71"/>
      <c r="N110" s="71"/>
      <c r="O110" s="71"/>
      <c r="P110" s="71"/>
      <c r="Q110" s="71"/>
    </row>
    <row r="111" spans="1:17" ht="45" customHeight="1">
      <c r="A111" s="68">
        <v>83</v>
      </c>
      <c r="B111" s="69" t="s">
        <v>99</v>
      </c>
      <c r="C111" s="65">
        <v>3296</v>
      </c>
      <c r="D111" s="65">
        <v>3296</v>
      </c>
      <c r="E111" s="66">
        <f aca="true" t="shared" si="16" ref="E111:E128">D111/C111*100</f>
        <v>100</v>
      </c>
      <c r="F111" s="146">
        <v>3215</v>
      </c>
      <c r="G111" s="66">
        <f t="shared" si="12"/>
        <v>97.54247572815534</v>
      </c>
      <c r="H111" s="65">
        <v>3240</v>
      </c>
      <c r="I111" s="66">
        <f t="shared" si="13"/>
        <v>100.77760497667185</v>
      </c>
      <c r="J111" s="65">
        <v>3240</v>
      </c>
      <c r="K111" s="66">
        <f t="shared" si="14"/>
        <v>100</v>
      </c>
      <c r="L111" s="70"/>
      <c r="M111" s="71"/>
      <c r="N111" s="71"/>
      <c r="O111" s="71"/>
      <c r="P111" s="71"/>
      <c r="Q111" s="71"/>
    </row>
    <row r="112" spans="1:17" ht="99.75" customHeight="1" hidden="1">
      <c r="A112" s="68">
        <v>88</v>
      </c>
      <c r="B112" s="69" t="s">
        <v>89</v>
      </c>
      <c r="C112" s="65"/>
      <c r="D112" s="65"/>
      <c r="E112" s="66" t="e">
        <f t="shared" si="16"/>
        <v>#DIV/0!</v>
      </c>
      <c r="F112" s="65"/>
      <c r="G112" s="66" t="e">
        <f t="shared" si="12"/>
        <v>#DIV/0!</v>
      </c>
      <c r="H112" s="65"/>
      <c r="I112" s="66" t="e">
        <f t="shared" si="13"/>
        <v>#DIV/0!</v>
      </c>
      <c r="J112" s="65"/>
      <c r="K112" s="66" t="e">
        <f t="shared" si="14"/>
        <v>#DIV/0!</v>
      </c>
      <c r="L112" s="70"/>
      <c r="M112" s="71"/>
      <c r="N112" s="71"/>
      <c r="O112" s="71"/>
      <c r="P112" s="71"/>
      <c r="Q112" s="71"/>
    </row>
    <row r="113" spans="1:17" ht="60.75" customHeight="1">
      <c r="A113" s="68">
        <v>84</v>
      </c>
      <c r="B113" s="90" t="s">
        <v>98</v>
      </c>
      <c r="C113" s="65">
        <v>1407</v>
      </c>
      <c r="D113" s="65">
        <v>1346</v>
      </c>
      <c r="E113" s="66">
        <f t="shared" si="16"/>
        <v>95.66453447050462</v>
      </c>
      <c r="F113" s="65">
        <v>1494</v>
      </c>
      <c r="G113" s="66">
        <f t="shared" si="12"/>
        <v>110.99554234769688</v>
      </c>
      <c r="H113" s="65">
        <v>1494</v>
      </c>
      <c r="I113" s="66">
        <f t="shared" si="13"/>
        <v>100</v>
      </c>
      <c r="J113" s="65">
        <v>1494</v>
      </c>
      <c r="K113" s="66">
        <f t="shared" si="14"/>
        <v>100</v>
      </c>
      <c r="L113" s="70"/>
      <c r="M113" s="71"/>
      <c r="N113" s="71"/>
      <c r="O113" s="71"/>
      <c r="P113" s="71"/>
      <c r="Q113" s="71"/>
    </row>
    <row r="114" spans="1:17" ht="75.75" customHeight="1">
      <c r="A114" s="68">
        <v>85</v>
      </c>
      <c r="B114" s="69" t="s">
        <v>100</v>
      </c>
      <c r="C114" s="65">
        <v>638</v>
      </c>
      <c r="D114" s="65">
        <v>638</v>
      </c>
      <c r="E114" s="66">
        <f t="shared" si="16"/>
        <v>100</v>
      </c>
      <c r="F114" s="65">
        <v>720</v>
      </c>
      <c r="G114" s="66">
        <f t="shared" si="12"/>
        <v>112.8526645768025</v>
      </c>
      <c r="H114" s="65">
        <v>720</v>
      </c>
      <c r="I114" s="66">
        <f t="shared" si="13"/>
        <v>100</v>
      </c>
      <c r="J114" s="65">
        <v>720</v>
      </c>
      <c r="K114" s="66">
        <f t="shared" si="14"/>
        <v>100</v>
      </c>
      <c r="L114" s="70"/>
      <c r="M114" s="71"/>
      <c r="N114" s="71"/>
      <c r="O114" s="71"/>
      <c r="P114" s="71"/>
      <c r="Q114" s="71"/>
    </row>
    <row r="115" spans="1:17" ht="61.5" customHeight="1">
      <c r="A115" s="68">
        <v>86</v>
      </c>
      <c r="B115" s="69" t="s">
        <v>101</v>
      </c>
      <c r="C115" s="65">
        <v>1430</v>
      </c>
      <c r="D115" s="65">
        <v>1490</v>
      </c>
      <c r="E115" s="66">
        <f t="shared" si="16"/>
        <v>104.19580419580419</v>
      </c>
      <c r="F115" s="65">
        <v>1490</v>
      </c>
      <c r="G115" s="66">
        <f t="shared" si="12"/>
        <v>100</v>
      </c>
      <c r="H115" s="65">
        <v>1490</v>
      </c>
      <c r="I115" s="66">
        <f t="shared" si="13"/>
        <v>100</v>
      </c>
      <c r="J115" s="65">
        <v>1490</v>
      </c>
      <c r="K115" s="66">
        <f t="shared" si="14"/>
        <v>100</v>
      </c>
      <c r="L115" s="70"/>
      <c r="M115" s="71"/>
      <c r="N115" s="71"/>
      <c r="O115" s="71"/>
      <c r="P115" s="71"/>
      <c r="Q115" s="71"/>
    </row>
    <row r="116" spans="1:17" ht="66" customHeight="1">
      <c r="A116" s="68">
        <v>87</v>
      </c>
      <c r="B116" s="90" t="s">
        <v>102</v>
      </c>
      <c r="C116" s="65">
        <v>4</v>
      </c>
      <c r="D116" s="65">
        <v>4</v>
      </c>
      <c r="E116" s="66">
        <f t="shared" si="16"/>
        <v>100</v>
      </c>
      <c r="F116" s="65">
        <v>4</v>
      </c>
      <c r="G116" s="66">
        <f t="shared" si="12"/>
        <v>100</v>
      </c>
      <c r="H116" s="65">
        <v>4</v>
      </c>
      <c r="I116" s="66">
        <f t="shared" si="13"/>
        <v>100</v>
      </c>
      <c r="J116" s="65">
        <v>4</v>
      </c>
      <c r="K116" s="66">
        <f t="shared" si="14"/>
        <v>100</v>
      </c>
      <c r="L116" s="70"/>
      <c r="M116" s="71"/>
      <c r="N116" s="71"/>
      <c r="O116" s="71"/>
      <c r="P116" s="71"/>
      <c r="Q116" s="71"/>
    </row>
    <row r="117" spans="1:17" ht="70.5" customHeight="1" hidden="1">
      <c r="A117" s="68">
        <v>93</v>
      </c>
      <c r="B117" s="69" t="s">
        <v>91</v>
      </c>
      <c r="C117" s="65"/>
      <c r="D117" s="65"/>
      <c r="E117" s="66" t="e">
        <f t="shared" si="16"/>
        <v>#DIV/0!</v>
      </c>
      <c r="F117" s="65"/>
      <c r="G117" s="66" t="e">
        <f t="shared" si="12"/>
        <v>#DIV/0!</v>
      </c>
      <c r="H117" s="65"/>
      <c r="I117" s="66" t="e">
        <f t="shared" si="13"/>
        <v>#DIV/0!</v>
      </c>
      <c r="J117" s="65"/>
      <c r="K117" s="66" t="e">
        <f t="shared" si="14"/>
        <v>#DIV/0!</v>
      </c>
      <c r="L117" s="70"/>
      <c r="M117" s="71"/>
      <c r="N117" s="71"/>
      <c r="O117" s="71"/>
      <c r="P117" s="71"/>
      <c r="Q117" s="71"/>
    </row>
    <row r="118" spans="1:17" ht="49.5" customHeight="1">
      <c r="A118" s="68"/>
      <c r="B118" s="80" t="s">
        <v>90</v>
      </c>
      <c r="C118" s="76"/>
      <c r="D118" s="76"/>
      <c r="E118" s="79"/>
      <c r="F118" s="76"/>
      <c r="G118" s="79"/>
      <c r="H118" s="76"/>
      <c r="I118" s="79"/>
      <c r="J118" s="76"/>
      <c r="K118" s="79"/>
      <c r="L118" s="70"/>
      <c r="M118" s="71"/>
      <c r="N118" s="71"/>
      <c r="O118" s="71"/>
      <c r="P118" s="71"/>
      <c r="Q118" s="71"/>
    </row>
    <row r="119" spans="1:17" ht="62.25" customHeight="1">
      <c r="A119" s="68">
        <v>88</v>
      </c>
      <c r="B119" s="69" t="s">
        <v>103</v>
      </c>
      <c r="C119" s="65">
        <v>349.3</v>
      </c>
      <c r="D119" s="65">
        <v>287.2</v>
      </c>
      <c r="E119" s="66">
        <f t="shared" si="16"/>
        <v>82.22158602920125</v>
      </c>
      <c r="F119" s="65">
        <v>287.1</v>
      </c>
      <c r="G119" s="66">
        <f t="shared" si="12"/>
        <v>99.96518105849583</v>
      </c>
      <c r="H119" s="65">
        <v>287</v>
      </c>
      <c r="I119" s="66">
        <f t="shared" si="13"/>
        <v>99.96516893068616</v>
      </c>
      <c r="J119" s="65">
        <v>287</v>
      </c>
      <c r="K119" s="66">
        <f t="shared" si="14"/>
        <v>100</v>
      </c>
      <c r="L119" s="70"/>
      <c r="M119" s="71"/>
      <c r="N119" s="71"/>
      <c r="O119" s="71"/>
      <c r="P119" s="71"/>
      <c r="Q119" s="71"/>
    </row>
    <row r="120" spans="1:17" ht="49.5" customHeight="1">
      <c r="A120" s="68">
        <v>89</v>
      </c>
      <c r="B120" s="69" t="s">
        <v>96</v>
      </c>
      <c r="C120" s="65">
        <v>31.7</v>
      </c>
      <c r="D120" s="65">
        <v>33.1</v>
      </c>
      <c r="E120" s="66">
        <f t="shared" si="16"/>
        <v>104.41640378548898</v>
      </c>
      <c r="F120" s="65">
        <v>33.4</v>
      </c>
      <c r="G120" s="66">
        <f t="shared" si="12"/>
        <v>100.90634441087612</v>
      </c>
      <c r="H120" s="65">
        <v>33.7</v>
      </c>
      <c r="I120" s="66">
        <f t="shared" si="13"/>
        <v>100.89820359281438</v>
      </c>
      <c r="J120" s="65">
        <v>33.7</v>
      </c>
      <c r="K120" s="66">
        <f t="shared" si="14"/>
        <v>100</v>
      </c>
      <c r="L120" s="70"/>
      <c r="M120" s="71"/>
      <c r="N120" s="71"/>
      <c r="O120" s="71"/>
      <c r="P120" s="71"/>
      <c r="Q120" s="71"/>
    </row>
    <row r="121" spans="1:17" ht="49.5" customHeight="1">
      <c r="A121" s="68">
        <v>90</v>
      </c>
      <c r="B121" s="69" t="s">
        <v>97</v>
      </c>
      <c r="C121" s="65">
        <v>77.8</v>
      </c>
      <c r="D121" s="65">
        <v>82.1</v>
      </c>
      <c r="E121" s="66">
        <f t="shared" si="16"/>
        <v>105.52699228791774</v>
      </c>
      <c r="F121" s="65">
        <v>82.4</v>
      </c>
      <c r="G121" s="66">
        <f t="shared" si="12"/>
        <v>100.36540803897687</v>
      </c>
      <c r="H121" s="65">
        <v>82.4</v>
      </c>
      <c r="I121" s="66">
        <f t="shared" si="13"/>
        <v>100</v>
      </c>
      <c r="J121" s="65">
        <v>82.4</v>
      </c>
      <c r="K121" s="66">
        <f t="shared" si="14"/>
        <v>100</v>
      </c>
      <c r="L121" s="70"/>
      <c r="M121" s="71"/>
      <c r="N121" s="71"/>
      <c r="O121" s="71"/>
      <c r="P121" s="71"/>
      <c r="Q121" s="71"/>
    </row>
    <row r="122" spans="1:17" ht="49.5" customHeight="1" hidden="1">
      <c r="A122" s="68">
        <v>97</v>
      </c>
      <c r="B122" s="69" t="s">
        <v>104</v>
      </c>
      <c r="C122" s="65"/>
      <c r="D122" s="65"/>
      <c r="E122" s="66" t="e">
        <f t="shared" si="16"/>
        <v>#DIV/0!</v>
      </c>
      <c r="F122" s="65"/>
      <c r="G122" s="66" t="e">
        <f t="shared" si="12"/>
        <v>#DIV/0!</v>
      </c>
      <c r="H122" s="65"/>
      <c r="I122" s="66" t="e">
        <f t="shared" si="13"/>
        <v>#DIV/0!</v>
      </c>
      <c r="J122" s="65"/>
      <c r="K122" s="66" t="e">
        <f t="shared" si="14"/>
        <v>#DIV/0!</v>
      </c>
      <c r="L122" s="70"/>
      <c r="M122" s="71"/>
      <c r="N122" s="71"/>
      <c r="O122" s="71"/>
      <c r="P122" s="71"/>
      <c r="Q122" s="71"/>
    </row>
    <row r="123" spans="1:17" ht="49.5" customHeight="1">
      <c r="A123" s="68">
        <v>91</v>
      </c>
      <c r="B123" s="69" t="s">
        <v>95</v>
      </c>
      <c r="C123" s="65">
        <v>60.9</v>
      </c>
      <c r="D123" s="65">
        <v>60.8</v>
      </c>
      <c r="E123" s="66">
        <f t="shared" si="16"/>
        <v>99.83579638752053</v>
      </c>
      <c r="F123" s="65">
        <v>60.8</v>
      </c>
      <c r="G123" s="66">
        <f t="shared" si="12"/>
        <v>100</v>
      </c>
      <c r="H123" s="65">
        <v>60.8</v>
      </c>
      <c r="I123" s="66">
        <f t="shared" si="13"/>
        <v>100</v>
      </c>
      <c r="J123" s="65">
        <v>60.8</v>
      </c>
      <c r="K123" s="66">
        <f t="shared" si="14"/>
        <v>100</v>
      </c>
      <c r="L123" s="70"/>
      <c r="M123" s="71"/>
      <c r="N123" s="71"/>
      <c r="O123" s="71"/>
      <c r="P123" s="71"/>
      <c r="Q123" s="71"/>
    </row>
    <row r="124" spans="1:17" ht="49.5" customHeight="1">
      <c r="A124" s="68">
        <v>92</v>
      </c>
      <c r="B124" s="69" t="s">
        <v>92</v>
      </c>
      <c r="C124" s="65">
        <v>48.1</v>
      </c>
      <c r="D124" s="65">
        <v>48.8</v>
      </c>
      <c r="E124" s="66">
        <f t="shared" si="16"/>
        <v>101.45530145530144</v>
      </c>
      <c r="F124" s="65">
        <v>50.1</v>
      </c>
      <c r="G124" s="66">
        <f t="shared" si="12"/>
        <v>102.66393442622952</v>
      </c>
      <c r="H124" s="65">
        <v>51.3</v>
      </c>
      <c r="I124" s="66">
        <f t="shared" si="13"/>
        <v>102.39520958083833</v>
      </c>
      <c r="J124" s="65">
        <v>53.4</v>
      </c>
      <c r="K124" s="66">
        <f t="shared" si="14"/>
        <v>104.09356725146199</v>
      </c>
      <c r="L124" s="70"/>
      <c r="M124" s="71"/>
      <c r="N124" s="71"/>
      <c r="O124" s="71"/>
      <c r="P124" s="71"/>
      <c r="Q124" s="71"/>
    </row>
    <row r="125" spans="1:17" ht="49.5" customHeight="1">
      <c r="A125" s="68"/>
      <c r="B125" s="89" t="s">
        <v>93</v>
      </c>
      <c r="C125" s="76"/>
      <c r="D125" s="76"/>
      <c r="E125" s="79"/>
      <c r="F125" s="76"/>
      <c r="G125" s="79"/>
      <c r="H125" s="76"/>
      <c r="I125" s="79"/>
      <c r="J125" s="76"/>
      <c r="K125" s="79"/>
      <c r="L125" s="70"/>
      <c r="M125" s="71"/>
      <c r="N125" s="71"/>
      <c r="O125" s="71"/>
      <c r="P125" s="71"/>
      <c r="Q125" s="71"/>
    </row>
    <row r="126" spans="1:17" s="155" customFormat="1" ht="54.75" customHeight="1">
      <c r="A126" s="150">
        <v>93</v>
      </c>
      <c r="B126" s="159" t="s">
        <v>152</v>
      </c>
      <c r="C126" s="146">
        <v>155</v>
      </c>
      <c r="D126" s="146">
        <v>156</v>
      </c>
      <c r="E126" s="147">
        <f t="shared" si="16"/>
        <v>100.64516129032258</v>
      </c>
      <c r="F126" s="146">
        <v>157</v>
      </c>
      <c r="G126" s="147">
        <f t="shared" si="12"/>
        <v>100.64102564102564</v>
      </c>
      <c r="H126" s="146">
        <v>158</v>
      </c>
      <c r="I126" s="147">
        <f t="shared" si="13"/>
        <v>100.63694267515923</v>
      </c>
      <c r="J126" s="146">
        <v>158</v>
      </c>
      <c r="K126" s="147">
        <f t="shared" si="14"/>
        <v>100</v>
      </c>
      <c r="L126" s="160"/>
      <c r="M126" s="154"/>
      <c r="N126" s="154"/>
      <c r="O126" s="154"/>
      <c r="P126" s="154"/>
      <c r="Q126" s="154"/>
    </row>
    <row r="127" spans="1:17" s="155" customFormat="1" ht="75.75" customHeight="1">
      <c r="A127" s="150">
        <v>94</v>
      </c>
      <c r="B127" s="159" t="s">
        <v>153</v>
      </c>
      <c r="C127" s="146">
        <v>1474</v>
      </c>
      <c r="D127" s="146">
        <v>1481</v>
      </c>
      <c r="E127" s="147">
        <f t="shared" si="16"/>
        <v>100.47489823609226</v>
      </c>
      <c r="F127" s="146">
        <v>1481</v>
      </c>
      <c r="G127" s="147">
        <f t="shared" si="12"/>
        <v>100</v>
      </c>
      <c r="H127" s="146">
        <v>1486</v>
      </c>
      <c r="I127" s="147">
        <f t="shared" si="13"/>
        <v>100.33760972316004</v>
      </c>
      <c r="J127" s="146">
        <v>1486</v>
      </c>
      <c r="K127" s="147">
        <f t="shared" si="14"/>
        <v>100</v>
      </c>
      <c r="L127" s="160"/>
      <c r="M127" s="154"/>
      <c r="N127" s="154"/>
      <c r="O127" s="154"/>
      <c r="P127" s="154"/>
      <c r="Q127" s="154"/>
    </row>
    <row r="128" spans="1:17" s="155" customFormat="1" ht="113.25" customHeight="1">
      <c r="A128" s="150">
        <v>95</v>
      </c>
      <c r="B128" s="159" t="s">
        <v>94</v>
      </c>
      <c r="C128" s="146">
        <v>32973</v>
      </c>
      <c r="D128" s="146">
        <v>41000</v>
      </c>
      <c r="E128" s="147">
        <f t="shared" si="16"/>
        <v>124.34416037363904</v>
      </c>
      <c r="F128" s="146">
        <v>30000</v>
      </c>
      <c r="G128" s="147">
        <f t="shared" si="12"/>
        <v>73.17073170731707</v>
      </c>
      <c r="H128" s="146">
        <v>30000</v>
      </c>
      <c r="I128" s="147">
        <f t="shared" si="13"/>
        <v>100</v>
      </c>
      <c r="J128" s="146">
        <v>30000</v>
      </c>
      <c r="K128" s="147">
        <f t="shared" si="14"/>
        <v>100</v>
      </c>
      <c r="L128" s="160"/>
      <c r="M128" s="154"/>
      <c r="N128" s="154"/>
      <c r="O128" s="154"/>
      <c r="P128" s="154"/>
      <c r="Q128" s="154"/>
    </row>
    <row r="129" spans="1:17" ht="17.25" customHeight="1">
      <c r="A129" s="136"/>
      <c r="B129" s="137"/>
      <c r="C129" s="77"/>
      <c r="D129" s="77"/>
      <c r="E129" s="138"/>
      <c r="F129" s="77"/>
      <c r="G129" s="138"/>
      <c r="H129" s="77"/>
      <c r="I129" s="138"/>
      <c r="J129" s="77"/>
      <c r="K129" s="138"/>
      <c r="L129" s="71" t="s">
        <v>149</v>
      </c>
      <c r="M129" s="71"/>
      <c r="N129" s="71"/>
      <c r="O129" s="71"/>
      <c r="P129" s="71"/>
      <c r="Q129" s="71"/>
    </row>
    <row r="130" spans="1:17" ht="17.25" customHeight="1">
      <c r="A130" s="136"/>
      <c r="B130" s="137"/>
      <c r="C130" s="77"/>
      <c r="D130" s="77"/>
      <c r="E130" s="138"/>
      <c r="F130" s="77"/>
      <c r="G130" s="138"/>
      <c r="H130" s="77"/>
      <c r="I130" s="138"/>
      <c r="J130" s="77"/>
      <c r="K130" s="138"/>
      <c r="L130" s="71"/>
      <c r="M130" s="71"/>
      <c r="N130" s="71"/>
      <c r="O130" s="71"/>
      <c r="P130" s="71"/>
      <c r="Q130" s="71"/>
    </row>
    <row r="131" spans="1:17" ht="17.25" customHeight="1">
      <c r="A131" s="136"/>
      <c r="B131" s="137" t="s">
        <v>119</v>
      </c>
      <c r="C131" s="77"/>
      <c r="D131" s="77"/>
      <c r="E131" s="138"/>
      <c r="F131" s="77"/>
      <c r="G131" s="138"/>
      <c r="H131" s="77"/>
      <c r="I131" s="138"/>
      <c r="J131" s="77"/>
      <c r="K131" s="138"/>
      <c r="L131" s="71"/>
      <c r="M131" s="71"/>
      <c r="N131" s="71"/>
      <c r="O131" s="71"/>
      <c r="P131" s="71"/>
      <c r="Q131" s="71"/>
    </row>
    <row r="132" spans="1:10" ht="15">
      <c r="A132" s="72"/>
      <c r="B132" s="72" t="s">
        <v>120</v>
      </c>
      <c r="I132" s="179" t="s">
        <v>140</v>
      </c>
      <c r="J132" s="180"/>
    </row>
  </sheetData>
  <sheetProtection/>
  <mergeCells count="16">
    <mergeCell ref="A10:A11"/>
    <mergeCell ref="B10:B11"/>
    <mergeCell ref="B9:J9"/>
    <mergeCell ref="H1:K1"/>
    <mergeCell ref="H5:K5"/>
    <mergeCell ref="H6:K6"/>
    <mergeCell ref="H4:K4"/>
    <mergeCell ref="H3:K3"/>
    <mergeCell ref="H2:K2"/>
    <mergeCell ref="I132:J132"/>
    <mergeCell ref="B35:K35"/>
    <mergeCell ref="I7:J7"/>
    <mergeCell ref="B49:K49"/>
    <mergeCell ref="B80:K80"/>
    <mergeCell ref="B8:J8"/>
    <mergeCell ref="B24:D24"/>
  </mergeCells>
  <printOptions/>
  <pageMargins left="0.31496062992125984" right="0.31496062992125984" top="0.9448818897637796" bottom="0.35433070866141736" header="0.31496062992125984" footer="0.31496062992125984"/>
  <pageSetup horizontalDpi="600" verticalDpi="600" orientation="landscape" paperSize="9" scale="88" r:id="rId1"/>
  <rowBreaks count="5" manualBreakCount="5">
    <brk id="21" max="10" man="1"/>
    <brk id="33" max="10" man="1"/>
    <brk id="70" max="10" man="1"/>
    <brk id="79" max="10" man="1"/>
    <brk id="9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4"/>
  <sheetViews>
    <sheetView tabSelected="1" zoomScale="90" zoomScaleNormal="90" zoomScalePageLayoutView="0" workbookViewId="0" topLeftCell="A124">
      <selection activeCell="K133" sqref="K133"/>
    </sheetView>
  </sheetViews>
  <sheetFormatPr defaultColWidth="9.00390625" defaultRowHeight="12.75"/>
  <cols>
    <col min="1" max="1" width="5.00390625" style="93" customWidth="1"/>
    <col min="2" max="2" width="30.25390625" style="72" customWidth="1"/>
    <col min="3" max="3" width="17.875" style="72" customWidth="1"/>
    <col min="4" max="4" width="18.625" style="72" customWidth="1"/>
    <col min="5" max="5" width="9.00390625" style="81" customWidth="1"/>
    <col min="6" max="6" width="17.75390625" style="72" customWidth="1"/>
    <col min="7" max="7" width="9.375" style="81" customWidth="1"/>
    <col min="8" max="8" width="18.125" style="72" customWidth="1"/>
    <col min="9" max="9" width="8.125" style="81" customWidth="1"/>
    <col min="10" max="10" width="18.25390625" style="72" customWidth="1"/>
    <col min="11" max="11" width="9.375" style="81" customWidth="1"/>
    <col min="12" max="15" width="13.00390625" style="72" customWidth="1"/>
    <col min="16" max="16" width="17.00390625" style="72" customWidth="1"/>
    <col min="17" max="16384" width="9.125" style="72" customWidth="1"/>
  </cols>
  <sheetData>
    <row r="1" spans="10:11" ht="18.75">
      <c r="J1" s="199" t="s">
        <v>156</v>
      </c>
      <c r="K1" s="200"/>
    </row>
    <row r="3" spans="8:11" ht="20.25" customHeight="1">
      <c r="H3" s="206" t="s">
        <v>61</v>
      </c>
      <c r="I3" s="206"/>
      <c r="J3" s="206"/>
      <c r="K3" s="207"/>
    </row>
    <row r="4" spans="4:11" ht="21" customHeight="1">
      <c r="D4" s="82"/>
      <c r="E4" s="83"/>
      <c r="F4" s="82"/>
      <c r="G4" s="84"/>
      <c r="H4" s="208"/>
      <c r="I4" s="209"/>
      <c r="J4" s="209"/>
      <c r="K4" s="208"/>
    </row>
    <row r="5" spans="4:11" ht="21" customHeight="1">
      <c r="D5" s="82"/>
      <c r="E5" s="83"/>
      <c r="F5" s="82"/>
      <c r="G5" s="84"/>
      <c r="H5" s="210" t="s">
        <v>167</v>
      </c>
      <c r="I5" s="211"/>
      <c r="J5" s="211"/>
      <c r="K5" s="211"/>
    </row>
    <row r="6" spans="4:11" ht="21" customHeight="1">
      <c r="D6" s="82"/>
      <c r="E6" s="83"/>
      <c r="F6" s="82"/>
      <c r="G6" s="84"/>
      <c r="H6" s="210" t="s">
        <v>168</v>
      </c>
      <c r="I6" s="211"/>
      <c r="J6" s="211"/>
      <c r="K6" s="211"/>
    </row>
    <row r="7" spans="4:11" ht="21" customHeight="1">
      <c r="D7" s="82"/>
      <c r="E7" s="83"/>
      <c r="F7" s="82"/>
      <c r="G7" s="84"/>
      <c r="H7" s="210" t="s">
        <v>169</v>
      </c>
      <c r="I7" s="211"/>
      <c r="J7" s="211"/>
      <c r="K7" s="211"/>
    </row>
    <row r="8" spans="4:11" ht="21" customHeight="1">
      <c r="D8" s="82"/>
      <c r="E8" s="83"/>
      <c r="F8" s="82"/>
      <c r="G8" s="84"/>
      <c r="H8" s="210" t="s">
        <v>170</v>
      </c>
      <c r="I8" s="211"/>
      <c r="J8" s="211"/>
      <c r="K8" s="211"/>
    </row>
    <row r="9" spans="4:11" ht="21" customHeight="1">
      <c r="D9" s="82"/>
      <c r="E9" s="83"/>
      <c r="F9" s="82"/>
      <c r="G9" s="84"/>
      <c r="H9" s="210" t="s">
        <v>171</v>
      </c>
      <c r="I9" s="211"/>
      <c r="J9" s="211"/>
      <c r="K9" s="211"/>
    </row>
    <row r="10" spans="4:11" ht="21" customHeight="1">
      <c r="D10" s="82"/>
      <c r="E10" s="83"/>
      <c r="F10" s="82"/>
      <c r="G10" s="84"/>
      <c r="H10" s="212"/>
      <c r="I10" s="213"/>
      <c r="J10" s="213"/>
      <c r="K10" s="213"/>
    </row>
    <row r="11" spans="2:11" ht="38.25" customHeight="1">
      <c r="B11" s="188" t="s">
        <v>157</v>
      </c>
      <c r="C11" s="188"/>
      <c r="D11" s="188"/>
      <c r="E11" s="188"/>
      <c r="F11" s="188"/>
      <c r="G11" s="188"/>
      <c r="H11" s="188"/>
      <c r="I11" s="188"/>
      <c r="J11" s="188"/>
      <c r="K11" s="85"/>
    </row>
    <row r="12" spans="2:10" ht="18.75" customHeight="1">
      <c r="B12" s="195"/>
      <c r="C12" s="195"/>
      <c r="D12" s="195"/>
      <c r="E12" s="195"/>
      <c r="F12" s="195"/>
      <c r="G12" s="195"/>
      <c r="H12" s="195"/>
      <c r="I12" s="195"/>
      <c r="J12" s="195"/>
    </row>
    <row r="13" spans="1:11" ht="16.5" customHeight="1">
      <c r="A13" s="192" t="s">
        <v>63</v>
      </c>
      <c r="B13" s="194" t="s">
        <v>0</v>
      </c>
      <c r="C13" s="68" t="s">
        <v>105</v>
      </c>
      <c r="D13" s="68" t="s">
        <v>116</v>
      </c>
      <c r="E13" s="86" t="s">
        <v>118</v>
      </c>
      <c r="F13" s="68" t="s">
        <v>125</v>
      </c>
      <c r="G13" s="86" t="s">
        <v>126</v>
      </c>
      <c r="H13" s="68" t="s">
        <v>137</v>
      </c>
      <c r="I13" s="86" t="s">
        <v>138</v>
      </c>
      <c r="J13" s="68" t="s">
        <v>158</v>
      </c>
      <c r="K13" s="86" t="s">
        <v>159</v>
      </c>
    </row>
    <row r="14" spans="1:11" ht="16.5" customHeight="1">
      <c r="A14" s="193"/>
      <c r="B14" s="194"/>
      <c r="C14" s="68" t="s">
        <v>128</v>
      </c>
      <c r="D14" s="68" t="s">
        <v>1</v>
      </c>
      <c r="E14" s="87" t="s">
        <v>117</v>
      </c>
      <c r="F14" s="88" t="s">
        <v>2</v>
      </c>
      <c r="G14" s="87" t="s">
        <v>127</v>
      </c>
      <c r="H14" s="88" t="s">
        <v>2</v>
      </c>
      <c r="I14" s="87" t="s">
        <v>139</v>
      </c>
      <c r="J14" s="68" t="s">
        <v>2</v>
      </c>
      <c r="K14" s="87" t="s">
        <v>160</v>
      </c>
    </row>
    <row r="15" spans="1:16" ht="48" customHeight="1">
      <c r="A15" s="68">
        <v>1</v>
      </c>
      <c r="B15" s="94" t="s">
        <v>71</v>
      </c>
      <c r="C15" s="73">
        <v>29.581</v>
      </c>
      <c r="D15" s="73">
        <v>29.597</v>
      </c>
      <c r="E15" s="95">
        <f aca="true" t="shared" si="0" ref="E15:E50">D15/C15*100</f>
        <v>100.05408877319901</v>
      </c>
      <c r="F15" s="73">
        <v>29.613</v>
      </c>
      <c r="G15" s="96">
        <f aca="true" t="shared" si="1" ref="G15:G50">F15/D15*100</f>
        <v>100.05405953306077</v>
      </c>
      <c r="H15" s="73">
        <v>29.583</v>
      </c>
      <c r="I15" s="95">
        <f aca="true" t="shared" si="2" ref="I15:I50">H15/F15*100</f>
        <v>99.89869314152567</v>
      </c>
      <c r="J15" s="73">
        <v>29.623</v>
      </c>
      <c r="K15" s="95">
        <f aca="true" t="shared" si="3" ref="K15:K50">J15/H15*100</f>
        <v>100.13521279113004</v>
      </c>
      <c r="L15" s="71"/>
      <c r="M15" s="71"/>
      <c r="N15" s="71"/>
      <c r="O15" s="71"/>
      <c r="P15" s="71"/>
    </row>
    <row r="16" spans="1:16" ht="42" customHeight="1" hidden="1">
      <c r="A16" s="68">
        <v>2</v>
      </c>
      <c r="B16" s="97" t="s">
        <v>72</v>
      </c>
      <c r="C16" s="98"/>
      <c r="D16" s="98"/>
      <c r="E16" s="67" t="e">
        <f t="shared" si="0"/>
        <v>#DIV/0!</v>
      </c>
      <c r="F16" s="98"/>
      <c r="G16" s="67" t="e">
        <f t="shared" si="1"/>
        <v>#DIV/0!</v>
      </c>
      <c r="H16" s="98"/>
      <c r="I16" s="67" t="e">
        <f t="shared" si="2"/>
        <v>#DIV/0!</v>
      </c>
      <c r="J16" s="98"/>
      <c r="K16" s="67" t="e">
        <f t="shared" si="3"/>
        <v>#DIV/0!</v>
      </c>
      <c r="L16" s="71"/>
      <c r="M16" s="71"/>
      <c r="N16" s="71"/>
      <c r="O16" s="71"/>
      <c r="P16" s="71"/>
    </row>
    <row r="17" spans="1:16" ht="43.5" customHeight="1">
      <c r="A17" s="68">
        <v>2</v>
      </c>
      <c r="B17" s="94" t="s">
        <v>142</v>
      </c>
      <c r="C17" s="73">
        <v>10494</v>
      </c>
      <c r="D17" s="73">
        <v>10606</v>
      </c>
      <c r="E17" s="95">
        <f t="shared" si="0"/>
        <v>101.06727653897465</v>
      </c>
      <c r="F17" s="73">
        <v>10717</v>
      </c>
      <c r="G17" s="95">
        <f t="shared" si="1"/>
        <v>101.04657740901376</v>
      </c>
      <c r="H17" s="73">
        <v>10828</v>
      </c>
      <c r="I17" s="95">
        <f t="shared" si="2"/>
        <v>101.035737613138</v>
      </c>
      <c r="J17" s="73">
        <v>10942</v>
      </c>
      <c r="K17" s="95">
        <f t="shared" si="3"/>
        <v>101.05282600664943</v>
      </c>
      <c r="L17" s="71"/>
      <c r="M17" s="71"/>
      <c r="N17" s="71"/>
      <c r="O17" s="71"/>
      <c r="P17" s="71"/>
    </row>
    <row r="18" spans="1:16" ht="76.5" customHeight="1" hidden="1">
      <c r="A18" s="68">
        <v>4</v>
      </c>
      <c r="B18" s="94" t="s">
        <v>73</v>
      </c>
      <c r="C18" s="73"/>
      <c r="D18" s="73"/>
      <c r="E18" s="67" t="e">
        <f t="shared" si="0"/>
        <v>#DIV/0!</v>
      </c>
      <c r="F18" s="73"/>
      <c r="G18" s="67" t="e">
        <f t="shared" si="1"/>
        <v>#DIV/0!</v>
      </c>
      <c r="H18" s="73"/>
      <c r="I18" s="67" t="e">
        <f t="shared" si="2"/>
        <v>#DIV/0!</v>
      </c>
      <c r="J18" s="73"/>
      <c r="K18" s="67" t="e">
        <f t="shared" si="3"/>
        <v>#DIV/0!</v>
      </c>
      <c r="L18" s="71"/>
      <c r="M18" s="71"/>
      <c r="N18" s="71"/>
      <c r="O18" s="71"/>
      <c r="P18" s="71"/>
    </row>
    <row r="19" spans="1:16" s="155" customFormat="1" ht="89.25" customHeight="1">
      <c r="A19" s="150">
        <v>4</v>
      </c>
      <c r="B19" s="151" t="s">
        <v>148</v>
      </c>
      <c r="C19" s="152">
        <v>28.064</v>
      </c>
      <c r="D19" s="152">
        <v>30.001</v>
      </c>
      <c r="E19" s="153">
        <f t="shared" si="0"/>
        <v>106.90208095781072</v>
      </c>
      <c r="F19" s="152">
        <v>31.629</v>
      </c>
      <c r="G19" s="153">
        <f t="shared" si="1"/>
        <v>105.4264857838072</v>
      </c>
      <c r="H19" s="152">
        <v>33.688</v>
      </c>
      <c r="I19" s="153">
        <f t="shared" si="2"/>
        <v>106.50984855670428</v>
      </c>
      <c r="J19" s="152">
        <v>36.131</v>
      </c>
      <c r="K19" s="153">
        <f t="shared" si="3"/>
        <v>107.25184041795298</v>
      </c>
      <c r="L19" s="154"/>
      <c r="M19" s="154"/>
      <c r="N19" s="154"/>
      <c r="O19" s="154"/>
      <c r="P19" s="154"/>
    </row>
    <row r="20" spans="1:16" ht="45">
      <c r="A20" s="68">
        <v>5</v>
      </c>
      <c r="B20" s="94" t="s">
        <v>146</v>
      </c>
      <c r="C20" s="99">
        <v>123.9</v>
      </c>
      <c r="D20" s="99">
        <v>158.7</v>
      </c>
      <c r="E20" s="100">
        <f t="shared" si="0"/>
        <v>128.0871670702179</v>
      </c>
      <c r="F20" s="99">
        <v>180</v>
      </c>
      <c r="G20" s="100">
        <f t="shared" si="1"/>
        <v>113.42155009451798</v>
      </c>
      <c r="H20" s="99">
        <v>181.3</v>
      </c>
      <c r="I20" s="100">
        <f t="shared" si="2"/>
        <v>100.72222222222223</v>
      </c>
      <c r="J20" s="99">
        <v>181.8</v>
      </c>
      <c r="K20" s="100">
        <f t="shared" si="3"/>
        <v>100.2757859900717</v>
      </c>
      <c r="L20" s="71"/>
      <c r="M20" s="71"/>
      <c r="N20" s="71"/>
      <c r="O20" s="71"/>
      <c r="P20" s="71"/>
    </row>
    <row r="21" spans="1:16" ht="78" customHeight="1">
      <c r="A21" s="68">
        <v>6</v>
      </c>
      <c r="B21" s="161" t="s">
        <v>74</v>
      </c>
      <c r="C21" s="162">
        <v>0.79</v>
      </c>
      <c r="D21" s="162">
        <v>1.05</v>
      </c>
      <c r="E21" s="163">
        <f t="shared" si="0"/>
        <v>132.91139240506328</v>
      </c>
      <c r="F21" s="162">
        <v>1.15</v>
      </c>
      <c r="G21" s="163">
        <f t="shared" si="1"/>
        <v>109.52380952380952</v>
      </c>
      <c r="H21" s="162">
        <v>1</v>
      </c>
      <c r="I21" s="163">
        <f t="shared" si="2"/>
        <v>86.95652173913044</v>
      </c>
      <c r="J21" s="162">
        <v>1</v>
      </c>
      <c r="K21" s="163">
        <f t="shared" si="3"/>
        <v>100</v>
      </c>
      <c r="L21" s="71"/>
      <c r="M21" s="71"/>
      <c r="N21" s="71"/>
      <c r="O21" s="71"/>
      <c r="P21" s="71"/>
    </row>
    <row r="22" spans="1:16" s="155" customFormat="1" ht="44.25" customHeight="1">
      <c r="A22" s="150">
        <v>7</v>
      </c>
      <c r="B22" s="161" t="s">
        <v>75</v>
      </c>
      <c r="C22" s="162">
        <v>399.6</v>
      </c>
      <c r="D22" s="162">
        <v>445.5</v>
      </c>
      <c r="E22" s="163">
        <f t="shared" si="0"/>
        <v>111.48648648648647</v>
      </c>
      <c r="F22" s="162">
        <v>490.4</v>
      </c>
      <c r="G22" s="163">
        <f t="shared" si="1"/>
        <v>110.07856341189675</v>
      </c>
      <c r="H22" s="162">
        <v>552.2</v>
      </c>
      <c r="I22" s="163">
        <f t="shared" si="2"/>
        <v>112.6019575856444</v>
      </c>
      <c r="J22" s="162">
        <v>634.8</v>
      </c>
      <c r="K22" s="163">
        <f t="shared" si="3"/>
        <v>114.95834842448387</v>
      </c>
      <c r="L22" s="154"/>
      <c r="M22" s="154"/>
      <c r="N22" s="154"/>
      <c r="O22" s="154"/>
      <c r="P22" s="154"/>
    </row>
    <row r="23" spans="1:16" s="155" customFormat="1" ht="44.25" customHeight="1">
      <c r="A23" s="150">
        <v>8</v>
      </c>
      <c r="B23" s="161" t="s">
        <v>164</v>
      </c>
      <c r="C23" s="162">
        <v>167.8</v>
      </c>
      <c r="D23" s="162">
        <v>129</v>
      </c>
      <c r="E23" s="163">
        <f t="shared" si="0"/>
        <v>76.8772348033373</v>
      </c>
      <c r="F23" s="162">
        <v>138.2</v>
      </c>
      <c r="G23" s="163">
        <f t="shared" si="1"/>
        <v>107.13178294573642</v>
      </c>
      <c r="H23" s="162">
        <v>168.1</v>
      </c>
      <c r="I23" s="163">
        <f t="shared" si="2"/>
        <v>121.63531114327061</v>
      </c>
      <c r="J23" s="162">
        <v>203.6</v>
      </c>
      <c r="K23" s="163">
        <f t="shared" si="3"/>
        <v>121.11838191552647</v>
      </c>
      <c r="L23" s="154"/>
      <c r="M23" s="154"/>
      <c r="N23" s="154"/>
      <c r="O23" s="154"/>
      <c r="P23" s="154"/>
    </row>
    <row r="24" spans="1:16" ht="39.75" customHeight="1">
      <c r="A24" s="68">
        <v>9</v>
      </c>
      <c r="B24" s="97" t="s">
        <v>144</v>
      </c>
      <c r="C24" s="98">
        <v>2090714</v>
      </c>
      <c r="D24" s="98">
        <v>2171640.1</v>
      </c>
      <c r="E24" s="67">
        <f t="shared" si="0"/>
        <v>103.87073985250971</v>
      </c>
      <c r="F24" s="98">
        <v>2276533.2</v>
      </c>
      <c r="G24" s="67">
        <f t="shared" si="1"/>
        <v>104.8301327646326</v>
      </c>
      <c r="H24" s="98">
        <v>2402865.5</v>
      </c>
      <c r="I24" s="67">
        <f t="shared" si="2"/>
        <v>105.54932825051706</v>
      </c>
      <c r="J24" s="98">
        <v>2583423.7</v>
      </c>
      <c r="K24" s="67">
        <f t="shared" si="3"/>
        <v>107.51428658824224</v>
      </c>
      <c r="L24" s="71"/>
      <c r="M24" s="71"/>
      <c r="N24" s="71"/>
      <c r="O24" s="71"/>
      <c r="P24" s="71"/>
    </row>
    <row r="25" spans="1:16" ht="39.75" customHeight="1">
      <c r="A25" s="68">
        <v>10</v>
      </c>
      <c r="B25" s="69" t="s">
        <v>165</v>
      </c>
      <c r="C25" s="98">
        <v>1805107.7</v>
      </c>
      <c r="D25" s="98">
        <v>1818167.2</v>
      </c>
      <c r="E25" s="67">
        <f t="shared" si="0"/>
        <v>100.72347483754017</v>
      </c>
      <c r="F25" s="98">
        <v>1906904.8</v>
      </c>
      <c r="G25" s="67">
        <f t="shared" si="1"/>
        <v>104.88060724008221</v>
      </c>
      <c r="H25" s="98">
        <v>2019085.7</v>
      </c>
      <c r="I25" s="67">
        <f t="shared" si="2"/>
        <v>105.88287889358713</v>
      </c>
      <c r="J25" s="98">
        <v>2165456</v>
      </c>
      <c r="K25" s="67">
        <f t="shared" si="3"/>
        <v>107.24933567703441</v>
      </c>
      <c r="L25" s="71"/>
      <c r="M25" s="71"/>
      <c r="N25" s="71"/>
      <c r="O25" s="71"/>
      <c r="P25" s="71"/>
    </row>
    <row r="26" spans="1:16" ht="15">
      <c r="A26" s="68"/>
      <c r="B26" s="189" t="s">
        <v>108</v>
      </c>
      <c r="C26" s="201"/>
      <c r="D26" s="202"/>
      <c r="E26" s="67"/>
      <c r="F26" s="73"/>
      <c r="G26" s="67"/>
      <c r="H26" s="73"/>
      <c r="I26" s="67"/>
      <c r="J26" s="73"/>
      <c r="K26" s="67"/>
      <c r="L26" s="71"/>
      <c r="M26" s="71"/>
      <c r="N26" s="71"/>
      <c r="O26" s="71"/>
      <c r="P26" s="71"/>
    </row>
    <row r="27" spans="1:16" ht="64.5" customHeight="1">
      <c r="A27" s="68">
        <v>11</v>
      </c>
      <c r="B27" s="97" t="s">
        <v>76</v>
      </c>
      <c r="C27" s="98">
        <v>6944.119</v>
      </c>
      <c r="D27" s="98">
        <v>5498.25</v>
      </c>
      <c r="E27" s="67">
        <f t="shared" si="0"/>
        <v>79.17851062172177</v>
      </c>
      <c r="F27" s="99">
        <v>5768.328</v>
      </c>
      <c r="G27" s="67">
        <f t="shared" si="1"/>
        <v>104.91207202291639</v>
      </c>
      <c r="H27" s="99">
        <v>6188.151</v>
      </c>
      <c r="I27" s="100">
        <f t="shared" si="2"/>
        <v>107.27807087253012</v>
      </c>
      <c r="J27" s="99">
        <v>11268.531</v>
      </c>
      <c r="K27" s="100">
        <f t="shared" si="3"/>
        <v>182.09851375637086</v>
      </c>
      <c r="L27" s="71"/>
      <c r="M27" s="71"/>
      <c r="N27" s="71"/>
      <c r="O27" s="71"/>
      <c r="P27" s="71"/>
    </row>
    <row r="28" spans="1:16" ht="15" customHeight="1">
      <c r="A28" s="68"/>
      <c r="B28" s="97" t="s">
        <v>9</v>
      </c>
      <c r="C28" s="101"/>
      <c r="D28" s="101"/>
      <c r="E28" s="102"/>
      <c r="F28" s="103"/>
      <c r="G28" s="102"/>
      <c r="H28" s="103"/>
      <c r="I28" s="102"/>
      <c r="J28" s="103"/>
      <c r="K28" s="102"/>
      <c r="L28" s="71"/>
      <c r="M28" s="71"/>
      <c r="N28" s="71"/>
      <c r="O28" s="71"/>
      <c r="P28" s="71"/>
    </row>
    <row r="29" spans="1:16" ht="39.75" customHeight="1">
      <c r="A29" s="68">
        <v>12</v>
      </c>
      <c r="B29" s="97" t="s">
        <v>129</v>
      </c>
      <c r="C29" s="98">
        <v>6817.021</v>
      </c>
      <c r="D29" s="98">
        <v>5365.618</v>
      </c>
      <c r="E29" s="67">
        <f t="shared" si="0"/>
        <v>78.7091311586102</v>
      </c>
      <c r="F29" s="98">
        <v>5629.197</v>
      </c>
      <c r="G29" s="67">
        <f t="shared" si="1"/>
        <v>104.91236983326058</v>
      </c>
      <c r="H29" s="98">
        <v>6041.729</v>
      </c>
      <c r="I29" s="67">
        <f t="shared" si="2"/>
        <v>107.32843423315973</v>
      </c>
      <c r="J29" s="98">
        <v>11114.007</v>
      </c>
      <c r="K29" s="67">
        <f t="shared" si="3"/>
        <v>183.95408003238808</v>
      </c>
      <c r="L29" s="71"/>
      <c r="M29" s="71"/>
      <c r="N29" s="71"/>
      <c r="O29" s="71"/>
      <c r="P29" s="71"/>
    </row>
    <row r="30" spans="1:16" ht="63.75" customHeight="1">
      <c r="A30" s="68">
        <v>13</v>
      </c>
      <c r="B30" s="97" t="s">
        <v>130</v>
      </c>
      <c r="C30" s="98">
        <v>50.5</v>
      </c>
      <c r="D30" s="98">
        <v>53.2</v>
      </c>
      <c r="E30" s="67">
        <f t="shared" si="0"/>
        <v>105.34653465346535</v>
      </c>
      <c r="F30" s="98">
        <v>55.8</v>
      </c>
      <c r="G30" s="67">
        <f t="shared" si="1"/>
        <v>104.88721804511276</v>
      </c>
      <c r="H30" s="98">
        <v>58.7</v>
      </c>
      <c r="I30" s="67">
        <f t="shared" si="2"/>
        <v>105.19713261648747</v>
      </c>
      <c r="J30" s="98">
        <v>61.9</v>
      </c>
      <c r="K30" s="67">
        <f t="shared" si="3"/>
        <v>105.45144804088584</v>
      </c>
      <c r="L30" s="71"/>
      <c r="M30" s="71"/>
      <c r="N30" s="71"/>
      <c r="O30" s="71"/>
      <c r="P30" s="71"/>
    </row>
    <row r="31" spans="1:16" ht="75">
      <c r="A31" s="68">
        <v>14</v>
      </c>
      <c r="B31" s="97" t="s">
        <v>131</v>
      </c>
      <c r="C31" s="98">
        <v>76.598</v>
      </c>
      <c r="D31" s="98">
        <v>79.432</v>
      </c>
      <c r="E31" s="67">
        <f t="shared" si="0"/>
        <v>103.69983550484348</v>
      </c>
      <c r="F31" s="98">
        <v>83.331</v>
      </c>
      <c r="G31" s="67">
        <f t="shared" si="1"/>
        <v>104.90860106757982</v>
      </c>
      <c r="H31" s="98">
        <v>87.722</v>
      </c>
      <c r="I31" s="67">
        <f t="shared" si="2"/>
        <v>105.26934754173116</v>
      </c>
      <c r="J31" s="98">
        <v>92.624</v>
      </c>
      <c r="K31" s="67">
        <f t="shared" si="3"/>
        <v>105.5881078862771</v>
      </c>
      <c r="L31" s="71"/>
      <c r="M31" s="71"/>
      <c r="N31" s="71"/>
      <c r="O31" s="71"/>
      <c r="P31" s="71"/>
    </row>
    <row r="32" spans="1:16" ht="65.25" customHeight="1">
      <c r="A32" s="68">
        <v>15</v>
      </c>
      <c r="B32" s="97" t="s">
        <v>77</v>
      </c>
      <c r="C32" s="98">
        <v>6796.598</v>
      </c>
      <c r="D32" s="98">
        <v>5352.832</v>
      </c>
      <c r="E32" s="67">
        <f t="shared" si="0"/>
        <v>78.75751957082059</v>
      </c>
      <c r="F32" s="98">
        <v>5621.731</v>
      </c>
      <c r="G32" s="67">
        <f t="shared" si="1"/>
        <v>105.02349036921015</v>
      </c>
      <c r="H32" s="98">
        <v>6035.822</v>
      </c>
      <c r="I32" s="67">
        <f t="shared" si="2"/>
        <v>107.36589851061889</v>
      </c>
      <c r="J32" s="98">
        <v>11107.924</v>
      </c>
      <c r="K32" s="67">
        <f t="shared" si="3"/>
        <v>184.0333263638325</v>
      </c>
      <c r="L32" s="71"/>
      <c r="M32" s="71"/>
      <c r="N32" s="71"/>
      <c r="O32" s="71"/>
      <c r="P32" s="71"/>
    </row>
    <row r="33" spans="1:16" ht="19.5" customHeight="1">
      <c r="A33" s="68"/>
      <c r="B33" s="97" t="s">
        <v>9</v>
      </c>
      <c r="C33" s="101"/>
      <c r="D33" s="101"/>
      <c r="E33" s="102"/>
      <c r="F33" s="101"/>
      <c r="G33" s="102"/>
      <c r="H33" s="101"/>
      <c r="I33" s="102"/>
      <c r="J33" s="101"/>
      <c r="K33" s="102"/>
      <c r="L33" s="71"/>
      <c r="M33" s="71"/>
      <c r="N33" s="71"/>
      <c r="O33" s="71"/>
      <c r="P33" s="71"/>
    </row>
    <row r="34" spans="1:16" ht="40.5" customHeight="1">
      <c r="A34" s="68">
        <v>16</v>
      </c>
      <c r="B34" s="97" t="s">
        <v>129</v>
      </c>
      <c r="C34" s="98">
        <v>6669.5</v>
      </c>
      <c r="D34" s="98">
        <v>5220.2</v>
      </c>
      <c r="E34" s="67">
        <f t="shared" si="0"/>
        <v>78.26973536247095</v>
      </c>
      <c r="F34" s="98">
        <v>5482.6</v>
      </c>
      <c r="G34" s="67">
        <f t="shared" si="1"/>
        <v>105.02662733228614</v>
      </c>
      <c r="H34" s="98">
        <v>5889.4</v>
      </c>
      <c r="I34" s="67">
        <f t="shared" si="2"/>
        <v>107.41983730346914</v>
      </c>
      <c r="J34" s="98">
        <v>10953.4</v>
      </c>
      <c r="K34" s="67">
        <f t="shared" si="3"/>
        <v>185.98498998200157</v>
      </c>
      <c r="L34" s="71"/>
      <c r="M34" s="71"/>
      <c r="N34" s="71"/>
      <c r="O34" s="71"/>
      <c r="P34" s="71"/>
    </row>
    <row r="35" spans="1:16" ht="60">
      <c r="A35" s="68">
        <v>17</v>
      </c>
      <c r="B35" s="97" t="s">
        <v>130</v>
      </c>
      <c r="C35" s="98">
        <v>50.5</v>
      </c>
      <c r="D35" s="98">
        <v>53.2</v>
      </c>
      <c r="E35" s="67">
        <f t="shared" si="0"/>
        <v>105.34653465346535</v>
      </c>
      <c r="F35" s="98">
        <v>55.8</v>
      </c>
      <c r="G35" s="67">
        <f t="shared" si="1"/>
        <v>104.88721804511276</v>
      </c>
      <c r="H35" s="98">
        <v>58.7</v>
      </c>
      <c r="I35" s="67">
        <f t="shared" si="2"/>
        <v>105.19713261648747</v>
      </c>
      <c r="J35" s="98">
        <v>61.9</v>
      </c>
      <c r="K35" s="67">
        <f t="shared" si="3"/>
        <v>105.45144804088584</v>
      </c>
      <c r="L35" s="71"/>
      <c r="M35" s="71"/>
      <c r="N35" s="71"/>
      <c r="O35" s="71"/>
      <c r="P35" s="71"/>
    </row>
    <row r="36" spans="1:16" ht="75">
      <c r="A36" s="68">
        <v>18</v>
      </c>
      <c r="B36" s="97" t="s">
        <v>131</v>
      </c>
      <c r="C36" s="98">
        <v>76.598</v>
      </c>
      <c r="D36" s="98">
        <v>79.432</v>
      </c>
      <c r="E36" s="67">
        <f t="shared" si="0"/>
        <v>103.69983550484348</v>
      </c>
      <c r="F36" s="98">
        <v>83.331</v>
      </c>
      <c r="G36" s="67">
        <f t="shared" si="1"/>
        <v>104.90860106757982</v>
      </c>
      <c r="H36" s="98">
        <v>87.722</v>
      </c>
      <c r="I36" s="67">
        <f t="shared" si="2"/>
        <v>105.26934754173116</v>
      </c>
      <c r="J36" s="98">
        <v>92.624</v>
      </c>
      <c r="K36" s="67">
        <f t="shared" si="3"/>
        <v>105.5881078862771</v>
      </c>
      <c r="L36" s="71"/>
      <c r="M36" s="71"/>
      <c r="N36" s="71"/>
      <c r="O36" s="71"/>
      <c r="P36" s="71"/>
    </row>
    <row r="37" spans="1:16" ht="28.5" customHeight="1">
      <c r="A37" s="68"/>
      <c r="B37" s="181" t="s">
        <v>78</v>
      </c>
      <c r="C37" s="203"/>
      <c r="D37" s="203"/>
      <c r="E37" s="203"/>
      <c r="F37" s="203"/>
      <c r="G37" s="203"/>
      <c r="H37" s="203"/>
      <c r="I37" s="203"/>
      <c r="J37" s="203"/>
      <c r="K37" s="204"/>
      <c r="L37" s="71"/>
      <c r="M37" s="71"/>
      <c r="N37" s="71"/>
      <c r="O37" s="71"/>
      <c r="P37" s="71"/>
    </row>
    <row r="38" spans="1:16" ht="39.75" customHeight="1">
      <c r="A38" s="68">
        <v>19</v>
      </c>
      <c r="B38" s="97" t="s">
        <v>135</v>
      </c>
      <c r="C38" s="98">
        <v>2.2</v>
      </c>
      <c r="D38" s="98">
        <v>0</v>
      </c>
      <c r="E38" s="67">
        <f t="shared" si="0"/>
        <v>0</v>
      </c>
      <c r="F38" s="98">
        <v>0</v>
      </c>
      <c r="G38" s="67">
        <v>0</v>
      </c>
      <c r="H38" s="98">
        <v>0</v>
      </c>
      <c r="I38" s="67">
        <v>0</v>
      </c>
      <c r="J38" s="98">
        <v>0</v>
      </c>
      <c r="K38" s="67">
        <v>0</v>
      </c>
      <c r="L38" s="71"/>
      <c r="M38" s="71"/>
      <c r="N38" s="71"/>
      <c r="O38" s="71"/>
      <c r="P38" s="71"/>
    </row>
    <row r="39" spans="1:16" ht="39.75" customHeight="1">
      <c r="A39" s="68">
        <v>20</v>
      </c>
      <c r="B39" s="97" t="s">
        <v>79</v>
      </c>
      <c r="C39" s="98">
        <v>0.511</v>
      </c>
      <c r="D39" s="98">
        <v>0.515</v>
      </c>
      <c r="E39" s="67">
        <f t="shared" si="0"/>
        <v>100.78277886497065</v>
      </c>
      <c r="F39" s="98">
        <v>0.518</v>
      </c>
      <c r="G39" s="67">
        <f t="shared" si="1"/>
        <v>100.58252427184466</v>
      </c>
      <c r="H39" s="98">
        <v>0.527</v>
      </c>
      <c r="I39" s="67">
        <f t="shared" si="2"/>
        <v>101.73745173745175</v>
      </c>
      <c r="J39" s="98">
        <v>0.537</v>
      </c>
      <c r="K39" s="67">
        <f t="shared" si="3"/>
        <v>101.89753320683113</v>
      </c>
      <c r="L39" s="71"/>
      <c r="M39" s="71"/>
      <c r="N39" s="71"/>
      <c r="O39" s="71"/>
      <c r="P39" s="71"/>
    </row>
    <row r="40" spans="1:16" ht="39.75" customHeight="1">
      <c r="A40" s="68">
        <v>21</v>
      </c>
      <c r="B40" s="97" t="s">
        <v>80</v>
      </c>
      <c r="C40" s="98">
        <v>327.14</v>
      </c>
      <c r="D40" s="98">
        <f>24.73+325.6</f>
        <v>350.33000000000004</v>
      </c>
      <c r="E40" s="67">
        <f t="shared" si="0"/>
        <v>107.0887081983249</v>
      </c>
      <c r="F40" s="98">
        <f>337.8+26.8</f>
        <v>364.6</v>
      </c>
      <c r="G40" s="67">
        <f t="shared" si="1"/>
        <v>104.07330231496017</v>
      </c>
      <c r="H40" s="98">
        <f>29.1+342.5</f>
        <v>371.6</v>
      </c>
      <c r="I40" s="67">
        <f t="shared" si="2"/>
        <v>101.91991223258366</v>
      </c>
      <c r="J40" s="98">
        <f>347.2+32.1</f>
        <v>379.3</v>
      </c>
      <c r="K40" s="67">
        <f t="shared" si="3"/>
        <v>102.07212055974166</v>
      </c>
      <c r="L40" s="71"/>
      <c r="M40" s="71"/>
      <c r="N40" s="71"/>
      <c r="O40" s="71"/>
      <c r="P40" s="71"/>
    </row>
    <row r="41" spans="1:16" ht="45" customHeight="1">
      <c r="A41" s="68">
        <v>22</v>
      </c>
      <c r="B41" s="97" t="s">
        <v>132</v>
      </c>
      <c r="C41" s="98">
        <v>403</v>
      </c>
      <c r="D41" s="98">
        <v>351</v>
      </c>
      <c r="E41" s="67">
        <f t="shared" si="0"/>
        <v>87.09677419354838</v>
      </c>
      <c r="F41" s="98">
        <v>353</v>
      </c>
      <c r="G41" s="67">
        <f t="shared" si="1"/>
        <v>100.56980056980056</v>
      </c>
      <c r="H41" s="98">
        <v>360</v>
      </c>
      <c r="I41" s="67">
        <f t="shared" si="2"/>
        <v>101.98300283286119</v>
      </c>
      <c r="J41" s="98">
        <v>369</v>
      </c>
      <c r="K41" s="67">
        <f t="shared" si="3"/>
        <v>102.49999999999999</v>
      </c>
      <c r="L41" s="71"/>
      <c r="M41" s="71"/>
      <c r="N41" s="71"/>
      <c r="O41" s="71"/>
      <c r="P41" s="71"/>
    </row>
    <row r="42" spans="1:16" ht="46.5" customHeight="1">
      <c r="A42" s="68">
        <v>23</v>
      </c>
      <c r="B42" s="97" t="s">
        <v>141</v>
      </c>
      <c r="C42" s="98">
        <v>262.3</v>
      </c>
      <c r="D42" s="98">
        <v>285.7</v>
      </c>
      <c r="E42" s="67">
        <f t="shared" si="0"/>
        <v>108.92108272969881</v>
      </c>
      <c r="F42" s="98">
        <v>287</v>
      </c>
      <c r="G42" s="67">
        <f t="shared" si="1"/>
        <v>100.45502275113756</v>
      </c>
      <c r="H42" s="98">
        <v>290</v>
      </c>
      <c r="I42" s="67">
        <f t="shared" si="2"/>
        <v>101.04529616724737</v>
      </c>
      <c r="J42" s="98">
        <v>295</v>
      </c>
      <c r="K42" s="67">
        <f t="shared" si="3"/>
        <v>101.72413793103448</v>
      </c>
      <c r="L42" s="71"/>
      <c r="M42" s="71"/>
      <c r="N42" s="71"/>
      <c r="O42" s="71"/>
      <c r="P42" s="71"/>
    </row>
    <row r="43" spans="1:16" ht="39.75" customHeight="1">
      <c r="A43" s="68">
        <v>24</v>
      </c>
      <c r="B43" s="97" t="s">
        <v>133</v>
      </c>
      <c r="C43" s="98">
        <v>462.2</v>
      </c>
      <c r="D43" s="98">
        <v>249.2</v>
      </c>
      <c r="E43" s="67">
        <f t="shared" si="0"/>
        <v>53.91605365642579</v>
      </c>
      <c r="F43" s="98">
        <v>249.6</v>
      </c>
      <c r="G43" s="67">
        <f t="shared" si="1"/>
        <v>100.16051364365973</v>
      </c>
      <c r="H43" s="98">
        <v>265.6</v>
      </c>
      <c r="I43" s="67">
        <f t="shared" si="2"/>
        <v>106.41025641025644</v>
      </c>
      <c r="J43" s="98">
        <v>285.6</v>
      </c>
      <c r="K43" s="67">
        <f t="shared" si="3"/>
        <v>107.53012048192771</v>
      </c>
      <c r="L43" s="71"/>
      <c r="M43" s="71"/>
      <c r="N43" s="71"/>
      <c r="O43" s="71"/>
      <c r="P43" s="71"/>
    </row>
    <row r="44" spans="1:16" ht="39.75" customHeight="1">
      <c r="A44" s="68">
        <v>25</v>
      </c>
      <c r="B44" s="97" t="s">
        <v>136</v>
      </c>
      <c r="C44" s="98">
        <v>146.11</v>
      </c>
      <c r="D44" s="98">
        <v>142.247</v>
      </c>
      <c r="E44" s="67">
        <f t="shared" si="0"/>
        <v>97.35610156731231</v>
      </c>
      <c r="F44" s="98">
        <v>143.783</v>
      </c>
      <c r="G44" s="67">
        <f t="shared" si="1"/>
        <v>101.07981187652462</v>
      </c>
      <c r="H44" s="98">
        <v>149.819</v>
      </c>
      <c r="I44" s="67">
        <f t="shared" si="2"/>
        <v>104.19799280860742</v>
      </c>
      <c r="J44" s="98">
        <v>167.467</v>
      </c>
      <c r="K44" s="67">
        <f t="shared" si="3"/>
        <v>111.77954732043334</v>
      </c>
      <c r="L44" s="71"/>
      <c r="M44" s="71"/>
      <c r="N44" s="71"/>
      <c r="O44" s="71"/>
      <c r="P44" s="71"/>
    </row>
    <row r="45" spans="1:16" ht="90">
      <c r="A45" s="68">
        <v>26</v>
      </c>
      <c r="B45" s="97" t="s">
        <v>134</v>
      </c>
      <c r="C45" s="98">
        <v>86.567</v>
      </c>
      <c r="D45" s="98">
        <v>89.061</v>
      </c>
      <c r="E45" s="67">
        <f t="shared" si="0"/>
        <v>102.8810054639759</v>
      </c>
      <c r="F45" s="98">
        <v>90.842</v>
      </c>
      <c r="G45" s="67">
        <f t="shared" si="1"/>
        <v>101.99975297829576</v>
      </c>
      <c r="H45" s="98">
        <v>93.1</v>
      </c>
      <c r="I45" s="67">
        <f t="shared" si="2"/>
        <v>102.48563439818585</v>
      </c>
      <c r="J45" s="98">
        <v>95.6</v>
      </c>
      <c r="K45" s="67">
        <f t="shared" si="3"/>
        <v>102.68528464017186</v>
      </c>
      <c r="L45" s="71"/>
      <c r="M45" s="71"/>
      <c r="N45" s="71"/>
      <c r="O45" s="71"/>
      <c r="P45" s="71"/>
    </row>
    <row r="46" spans="1:16" s="106" customFormat="1" ht="18" customHeight="1">
      <c r="A46" s="104"/>
      <c r="B46" s="105" t="s">
        <v>64</v>
      </c>
      <c r="C46" s="74"/>
      <c r="D46" s="74"/>
      <c r="E46" s="67"/>
      <c r="F46" s="74"/>
      <c r="G46" s="67"/>
      <c r="H46" s="74"/>
      <c r="I46" s="67"/>
      <c r="J46" s="74"/>
      <c r="K46" s="67"/>
      <c r="L46" s="71"/>
      <c r="M46" s="71"/>
      <c r="N46" s="71"/>
      <c r="O46" s="71"/>
      <c r="P46" s="71"/>
    </row>
    <row r="47" spans="1:16" ht="51.75" customHeight="1">
      <c r="A47" s="68">
        <v>27</v>
      </c>
      <c r="B47" s="107" t="s">
        <v>54</v>
      </c>
      <c r="C47" s="108">
        <v>2792.9897</v>
      </c>
      <c r="D47" s="108">
        <v>2828.9989</v>
      </c>
      <c r="E47" s="67">
        <f t="shared" si="0"/>
        <v>101.2892707767594</v>
      </c>
      <c r="F47" s="109">
        <v>2973.808</v>
      </c>
      <c r="G47" s="67">
        <f t="shared" si="1"/>
        <v>105.11874006030897</v>
      </c>
      <c r="H47" s="109">
        <v>3267.184</v>
      </c>
      <c r="I47" s="67">
        <f t="shared" si="2"/>
        <v>109.86533091578205</v>
      </c>
      <c r="J47" s="109">
        <v>3519.649</v>
      </c>
      <c r="K47" s="67">
        <f t="shared" si="3"/>
        <v>107.72729665669272</v>
      </c>
      <c r="L47" s="71"/>
      <c r="M47" s="71"/>
      <c r="N47" s="71"/>
      <c r="O47" s="71"/>
      <c r="P47" s="71"/>
    </row>
    <row r="48" spans="1:16" ht="15" customHeight="1">
      <c r="A48" s="68"/>
      <c r="B48" s="110" t="s">
        <v>9</v>
      </c>
      <c r="C48" s="111"/>
      <c r="D48" s="111"/>
      <c r="E48" s="67"/>
      <c r="F48" s="112"/>
      <c r="G48" s="67"/>
      <c r="H48" s="112"/>
      <c r="I48" s="67"/>
      <c r="J48" s="112"/>
      <c r="K48" s="67"/>
      <c r="L48" s="71"/>
      <c r="M48" s="71"/>
      <c r="N48" s="71"/>
      <c r="O48" s="71"/>
      <c r="P48" s="71"/>
    </row>
    <row r="49" spans="1:16" ht="54" customHeight="1">
      <c r="A49" s="68">
        <v>28</v>
      </c>
      <c r="B49" s="110" t="s">
        <v>58</v>
      </c>
      <c r="C49" s="113">
        <v>2335.372</v>
      </c>
      <c r="D49" s="113">
        <v>2449.3445</v>
      </c>
      <c r="E49" s="67">
        <f t="shared" si="0"/>
        <v>104.8802717511386</v>
      </c>
      <c r="F49" s="109">
        <v>2557.315</v>
      </c>
      <c r="G49" s="67">
        <f t="shared" si="1"/>
        <v>104.40813858565015</v>
      </c>
      <c r="H49" s="109">
        <v>2761.5121</v>
      </c>
      <c r="I49" s="67">
        <f t="shared" si="2"/>
        <v>107.98482392665744</v>
      </c>
      <c r="J49" s="109">
        <v>2892.869</v>
      </c>
      <c r="K49" s="67">
        <f t="shared" si="3"/>
        <v>104.75670195325235</v>
      </c>
      <c r="L49" s="71"/>
      <c r="M49" s="71"/>
      <c r="N49" s="71"/>
      <c r="O49" s="71"/>
      <c r="P49" s="71"/>
    </row>
    <row r="50" spans="1:16" ht="45.75" customHeight="1">
      <c r="A50" s="68">
        <v>29</v>
      </c>
      <c r="B50" s="110" t="s">
        <v>59</v>
      </c>
      <c r="C50" s="113">
        <v>457.6177</v>
      </c>
      <c r="D50" s="113">
        <v>379.6544</v>
      </c>
      <c r="E50" s="67">
        <f t="shared" si="0"/>
        <v>82.96322454310662</v>
      </c>
      <c r="F50" s="109">
        <v>416.493</v>
      </c>
      <c r="G50" s="67">
        <f t="shared" si="1"/>
        <v>109.70319321993898</v>
      </c>
      <c r="H50" s="109">
        <v>505.6715</v>
      </c>
      <c r="I50" s="67">
        <f t="shared" si="2"/>
        <v>121.41176442341168</v>
      </c>
      <c r="J50" s="109">
        <v>626.78</v>
      </c>
      <c r="K50" s="67">
        <f t="shared" si="3"/>
        <v>123.95003475576536</v>
      </c>
      <c r="L50" s="71"/>
      <c r="M50" s="71"/>
      <c r="N50" s="71"/>
      <c r="O50" s="71"/>
      <c r="P50" s="71"/>
    </row>
    <row r="51" spans="1:17" ht="20.25" customHeight="1">
      <c r="A51" s="68"/>
      <c r="B51" s="185"/>
      <c r="C51" s="186"/>
      <c r="D51" s="186"/>
      <c r="E51" s="186"/>
      <c r="F51" s="186"/>
      <c r="G51" s="186"/>
      <c r="H51" s="186"/>
      <c r="I51" s="186"/>
      <c r="J51" s="186"/>
      <c r="K51" s="187"/>
      <c r="L51" s="71"/>
      <c r="M51" s="71"/>
      <c r="N51" s="71"/>
      <c r="O51" s="71"/>
      <c r="P51" s="71"/>
      <c r="Q51" s="71"/>
    </row>
    <row r="52" spans="1:17" ht="53.25" customHeight="1">
      <c r="A52" s="68">
        <v>30</v>
      </c>
      <c r="B52" s="94" t="s">
        <v>11</v>
      </c>
      <c r="C52" s="75">
        <v>62.657</v>
      </c>
      <c r="D52" s="75">
        <v>62.81</v>
      </c>
      <c r="E52" s="115">
        <f>D52/C52*100</f>
        <v>100.24418660325264</v>
      </c>
      <c r="F52" s="75">
        <v>63.461</v>
      </c>
      <c r="G52" s="115">
        <f>F52/D52*100</f>
        <v>101.03645916255373</v>
      </c>
      <c r="H52" s="75">
        <v>69.944</v>
      </c>
      <c r="I52" s="115">
        <f>H52/F52*100</f>
        <v>110.21572304249855</v>
      </c>
      <c r="J52" s="75">
        <v>69.945</v>
      </c>
      <c r="K52" s="115">
        <f>J52/H52*100</f>
        <v>100.00142971520071</v>
      </c>
      <c r="L52" s="71"/>
      <c r="M52" s="71"/>
      <c r="N52" s="71"/>
      <c r="O52" s="71"/>
      <c r="P52" s="71"/>
      <c r="Q52" s="71"/>
    </row>
    <row r="53" spans="1:17" ht="15" customHeight="1" hidden="1">
      <c r="A53" s="116"/>
      <c r="B53" s="205" t="s">
        <v>12</v>
      </c>
      <c r="C53" s="118"/>
      <c r="D53" s="118"/>
      <c r="E53" s="119" t="e">
        <f aca="true" t="shared" si="4" ref="E53:E81">D53/C53*100</f>
        <v>#DIV/0!</v>
      </c>
      <c r="F53" s="118"/>
      <c r="G53" s="119" t="e">
        <f aca="true" t="shared" si="5" ref="G53:G81">F53/D53*100</f>
        <v>#DIV/0!</v>
      </c>
      <c r="H53" s="118"/>
      <c r="I53" s="119" t="e">
        <f aca="true" t="shared" si="6" ref="I53:I81">H53/F53*100</f>
        <v>#DIV/0!</v>
      </c>
      <c r="J53" s="118"/>
      <c r="K53" s="119" t="e">
        <f aca="true" t="shared" si="7" ref="K53:K81">J53/H53*100</f>
        <v>#DIV/0!</v>
      </c>
      <c r="L53" s="71"/>
      <c r="M53" s="71"/>
      <c r="N53" s="71"/>
      <c r="O53" s="71"/>
      <c r="P53" s="71"/>
      <c r="Q53" s="71"/>
    </row>
    <row r="54" spans="1:17" ht="15">
      <c r="A54" s="68">
        <v>31</v>
      </c>
      <c r="B54" s="94" t="s">
        <v>13</v>
      </c>
      <c r="C54" s="75">
        <v>1.2</v>
      </c>
      <c r="D54" s="75">
        <v>1.205</v>
      </c>
      <c r="E54" s="115">
        <f t="shared" si="4"/>
        <v>100.41666666666669</v>
      </c>
      <c r="F54" s="75">
        <v>1.4219</v>
      </c>
      <c r="G54" s="115">
        <f t="shared" si="5"/>
        <v>118</v>
      </c>
      <c r="H54" s="75">
        <v>1.6049</v>
      </c>
      <c r="I54" s="115">
        <f t="shared" si="6"/>
        <v>112.87010338279767</v>
      </c>
      <c r="J54" s="75">
        <v>1.8596</v>
      </c>
      <c r="K54" s="115">
        <f t="shared" si="7"/>
        <v>115.87014767275218</v>
      </c>
      <c r="L54" s="71"/>
      <c r="M54" s="71"/>
      <c r="N54" s="71"/>
      <c r="O54" s="71"/>
      <c r="P54" s="71"/>
      <c r="Q54" s="71"/>
    </row>
    <row r="55" spans="1:17" ht="15">
      <c r="A55" s="68">
        <v>32</v>
      </c>
      <c r="B55" s="94" t="s">
        <v>14</v>
      </c>
      <c r="C55" s="75">
        <v>52.861</v>
      </c>
      <c r="D55" s="75">
        <v>53.69</v>
      </c>
      <c r="E55" s="115">
        <f t="shared" si="4"/>
        <v>101.56826393749645</v>
      </c>
      <c r="F55" s="75">
        <v>56.02</v>
      </c>
      <c r="G55" s="115">
        <f t="shared" si="5"/>
        <v>104.33972806854163</v>
      </c>
      <c r="H55" s="75">
        <v>56.99</v>
      </c>
      <c r="I55" s="115">
        <f t="shared" si="6"/>
        <v>101.73152445555158</v>
      </c>
      <c r="J55" s="75">
        <v>58.22</v>
      </c>
      <c r="K55" s="115">
        <f t="shared" si="7"/>
        <v>102.15827338129495</v>
      </c>
      <c r="L55" s="71"/>
      <c r="M55" s="71"/>
      <c r="N55" s="71"/>
      <c r="O55" s="71"/>
      <c r="P55" s="71"/>
      <c r="Q55" s="71"/>
    </row>
    <row r="56" spans="1:17" ht="30">
      <c r="A56" s="68">
        <v>33</v>
      </c>
      <c r="B56" s="94" t="s">
        <v>15</v>
      </c>
      <c r="C56" s="75">
        <v>5.4012</v>
      </c>
      <c r="D56" s="75">
        <v>6.5595</v>
      </c>
      <c r="E56" s="115">
        <f t="shared" si="4"/>
        <v>121.44523439235724</v>
      </c>
      <c r="F56" s="75">
        <v>6.6497</v>
      </c>
      <c r="G56" s="115">
        <f t="shared" si="5"/>
        <v>101.37510480981781</v>
      </c>
      <c r="H56" s="75">
        <v>6.843</v>
      </c>
      <c r="I56" s="115">
        <f t="shared" si="6"/>
        <v>102.90689805555138</v>
      </c>
      <c r="J56" s="75">
        <v>7.0272</v>
      </c>
      <c r="K56" s="115">
        <f t="shared" si="7"/>
        <v>102.69180184129767</v>
      </c>
      <c r="L56" s="71"/>
      <c r="M56" s="71"/>
      <c r="N56" s="71"/>
      <c r="O56" s="71"/>
      <c r="P56" s="71"/>
      <c r="Q56" s="71"/>
    </row>
    <row r="57" spans="1:17" ht="15">
      <c r="A57" s="68">
        <v>34</v>
      </c>
      <c r="B57" s="90" t="s">
        <v>65</v>
      </c>
      <c r="C57" s="123">
        <v>1.55</v>
      </c>
      <c r="D57" s="123">
        <v>1.581</v>
      </c>
      <c r="E57" s="115">
        <f t="shared" si="4"/>
        <v>102</v>
      </c>
      <c r="F57" s="123">
        <v>1.653</v>
      </c>
      <c r="G57" s="115">
        <f t="shared" si="5"/>
        <v>104.5540796963947</v>
      </c>
      <c r="H57" s="123">
        <v>1.723</v>
      </c>
      <c r="I57" s="115">
        <f t="shared" si="6"/>
        <v>104.23472474289173</v>
      </c>
      <c r="J57" s="123">
        <v>1.823</v>
      </c>
      <c r="K57" s="115">
        <f t="shared" si="7"/>
        <v>105.80383052814857</v>
      </c>
      <c r="L57" s="71"/>
      <c r="M57" s="71"/>
      <c r="N57" s="71"/>
      <c r="O57" s="71"/>
      <c r="P57" s="71"/>
      <c r="Q57" s="71"/>
    </row>
    <row r="58" spans="1:17" ht="51.75" customHeight="1">
      <c r="A58" s="68">
        <v>35</v>
      </c>
      <c r="B58" s="114" t="s">
        <v>55</v>
      </c>
      <c r="C58" s="75">
        <v>0.28</v>
      </c>
      <c r="D58" s="75">
        <v>0.21</v>
      </c>
      <c r="E58" s="122">
        <f t="shared" si="4"/>
        <v>74.99999999999999</v>
      </c>
      <c r="F58" s="75">
        <v>0.22</v>
      </c>
      <c r="G58" s="122">
        <f t="shared" si="5"/>
        <v>104.76190476190477</v>
      </c>
      <c r="H58" s="75">
        <v>0.23</v>
      </c>
      <c r="I58" s="122">
        <f t="shared" si="6"/>
        <v>104.54545454545455</v>
      </c>
      <c r="J58" s="75">
        <v>0.24</v>
      </c>
      <c r="K58" s="115">
        <f t="shared" si="7"/>
        <v>104.34782608695652</v>
      </c>
      <c r="L58" s="71"/>
      <c r="M58" s="71"/>
      <c r="N58" s="71"/>
      <c r="O58" s="71"/>
      <c r="P58" s="71"/>
      <c r="Q58" s="71"/>
    </row>
    <row r="59" spans="1:17" ht="63.75" customHeight="1">
      <c r="A59" s="68">
        <v>36</v>
      </c>
      <c r="B59" s="114" t="s">
        <v>57</v>
      </c>
      <c r="C59" s="75">
        <v>0.123</v>
      </c>
      <c r="D59" s="75">
        <v>0.09</v>
      </c>
      <c r="E59" s="115">
        <f t="shared" si="4"/>
        <v>73.17073170731707</v>
      </c>
      <c r="F59" s="75">
        <v>0.1</v>
      </c>
      <c r="G59" s="115">
        <f t="shared" si="5"/>
        <v>111.11111111111111</v>
      </c>
      <c r="H59" s="75">
        <v>0.12</v>
      </c>
      <c r="I59" s="115">
        <f t="shared" si="6"/>
        <v>120</v>
      </c>
      <c r="J59" s="75">
        <v>0.15</v>
      </c>
      <c r="K59" s="115">
        <f t="shared" si="7"/>
        <v>125</v>
      </c>
      <c r="L59" s="71"/>
      <c r="M59" s="71"/>
      <c r="N59" s="71"/>
      <c r="O59" s="71"/>
      <c r="P59" s="71"/>
      <c r="Q59" s="71"/>
    </row>
    <row r="60" spans="1:17" ht="27" customHeight="1">
      <c r="A60" s="68">
        <v>37</v>
      </c>
      <c r="B60" s="114" t="s">
        <v>16</v>
      </c>
      <c r="C60" s="75">
        <v>1.147</v>
      </c>
      <c r="D60" s="75">
        <v>1.281</v>
      </c>
      <c r="E60" s="115">
        <f t="shared" si="4"/>
        <v>111.68265039232782</v>
      </c>
      <c r="F60" s="75">
        <v>1.333</v>
      </c>
      <c r="G60" s="115">
        <f t="shared" si="5"/>
        <v>104.05932864949258</v>
      </c>
      <c r="H60" s="75">
        <v>1.373</v>
      </c>
      <c r="I60" s="115">
        <f t="shared" si="6"/>
        <v>103.00075018754688</v>
      </c>
      <c r="J60" s="75">
        <v>1.433</v>
      </c>
      <c r="K60" s="115">
        <f t="shared" si="7"/>
        <v>104.36999271667882</v>
      </c>
      <c r="L60" s="71"/>
      <c r="M60" s="71"/>
      <c r="N60" s="71"/>
      <c r="O60" s="71"/>
      <c r="P60" s="71"/>
      <c r="Q60" s="71"/>
    </row>
    <row r="61" spans="1:17" ht="15">
      <c r="A61" s="68">
        <v>38</v>
      </c>
      <c r="B61" s="94" t="s">
        <v>66</v>
      </c>
      <c r="C61" s="123">
        <v>2.8773</v>
      </c>
      <c r="D61" s="123">
        <v>2.7508</v>
      </c>
      <c r="E61" s="115">
        <f t="shared" si="4"/>
        <v>95.603517186251</v>
      </c>
      <c r="F61" s="123">
        <v>2.7797</v>
      </c>
      <c r="G61" s="115">
        <f t="shared" si="5"/>
        <v>101.0506034608114</v>
      </c>
      <c r="H61" s="123">
        <v>2.7976</v>
      </c>
      <c r="I61" s="115">
        <f t="shared" si="6"/>
        <v>100.64395438356657</v>
      </c>
      <c r="J61" s="123">
        <v>2.8815</v>
      </c>
      <c r="K61" s="115">
        <f t="shared" si="7"/>
        <v>102.9989991421218</v>
      </c>
      <c r="L61" s="71"/>
      <c r="M61" s="71"/>
      <c r="N61" s="71"/>
      <c r="O61" s="71"/>
      <c r="P61" s="71"/>
      <c r="Q61" s="71"/>
    </row>
    <row r="62" spans="1:17" ht="47.25" customHeight="1">
      <c r="A62" s="68">
        <v>39</v>
      </c>
      <c r="B62" s="114" t="s">
        <v>55</v>
      </c>
      <c r="C62" s="75">
        <v>0.238</v>
      </c>
      <c r="D62" s="75">
        <v>0.245</v>
      </c>
      <c r="E62" s="115">
        <f t="shared" si="4"/>
        <v>102.94117647058825</v>
      </c>
      <c r="F62" s="75">
        <v>0.25</v>
      </c>
      <c r="G62" s="115">
        <f t="shared" si="5"/>
        <v>102.04081632653062</v>
      </c>
      <c r="H62" s="75">
        <v>0.255</v>
      </c>
      <c r="I62" s="115">
        <f t="shared" si="6"/>
        <v>102</v>
      </c>
      <c r="J62" s="75">
        <v>0.26</v>
      </c>
      <c r="K62" s="115">
        <f t="shared" si="7"/>
        <v>101.96078431372548</v>
      </c>
      <c r="L62" s="71"/>
      <c r="M62" s="71"/>
      <c r="N62" s="71"/>
      <c r="O62" s="71"/>
      <c r="P62" s="71"/>
      <c r="Q62" s="71"/>
    </row>
    <row r="63" spans="1:17" ht="66.75" customHeight="1">
      <c r="A63" s="68">
        <v>40</v>
      </c>
      <c r="B63" s="114" t="s">
        <v>57</v>
      </c>
      <c r="C63" s="75">
        <v>1.6948</v>
      </c>
      <c r="D63" s="75">
        <v>1.7508</v>
      </c>
      <c r="E63" s="115">
        <f t="shared" si="4"/>
        <v>103.30422468727873</v>
      </c>
      <c r="F63" s="75">
        <v>1.7737</v>
      </c>
      <c r="G63" s="115">
        <f t="shared" si="5"/>
        <v>101.30797349782956</v>
      </c>
      <c r="H63" s="75">
        <v>1.7856</v>
      </c>
      <c r="I63" s="115">
        <f t="shared" si="6"/>
        <v>100.67091390877827</v>
      </c>
      <c r="J63" s="75">
        <v>1.8585</v>
      </c>
      <c r="K63" s="115">
        <f t="shared" si="7"/>
        <v>104.08266129032258</v>
      </c>
      <c r="L63" s="71"/>
      <c r="M63" s="71"/>
      <c r="N63" s="71"/>
      <c r="O63" s="71"/>
      <c r="P63" s="71"/>
      <c r="Q63" s="71"/>
    </row>
    <row r="64" spans="1:17" ht="29.25" customHeight="1">
      <c r="A64" s="68">
        <v>41</v>
      </c>
      <c r="B64" s="114" t="s">
        <v>16</v>
      </c>
      <c r="C64" s="75">
        <v>0.9445</v>
      </c>
      <c r="D64" s="75">
        <v>0.755</v>
      </c>
      <c r="E64" s="115">
        <f t="shared" si="4"/>
        <v>79.93647432503971</v>
      </c>
      <c r="F64" s="75">
        <v>0.756</v>
      </c>
      <c r="G64" s="115">
        <f t="shared" si="5"/>
        <v>100.13245033112584</v>
      </c>
      <c r="H64" s="75">
        <v>0.757</v>
      </c>
      <c r="I64" s="115">
        <f t="shared" si="6"/>
        <v>100.13227513227514</v>
      </c>
      <c r="J64" s="75">
        <v>0.763</v>
      </c>
      <c r="K64" s="115">
        <f t="shared" si="7"/>
        <v>100.79260237780714</v>
      </c>
      <c r="L64" s="71"/>
      <c r="M64" s="71"/>
      <c r="N64" s="71"/>
      <c r="O64" s="71"/>
      <c r="P64" s="71"/>
      <c r="Q64" s="71"/>
    </row>
    <row r="65" spans="1:17" ht="39.75" customHeight="1">
      <c r="A65" s="68">
        <v>42</v>
      </c>
      <c r="B65" s="107" t="s">
        <v>67</v>
      </c>
      <c r="C65" s="124">
        <v>0.284</v>
      </c>
      <c r="D65" s="124">
        <v>0.2871</v>
      </c>
      <c r="E65" s="115">
        <f t="shared" si="4"/>
        <v>101.09154929577467</v>
      </c>
      <c r="F65" s="124">
        <v>0.2997</v>
      </c>
      <c r="G65" s="115">
        <f t="shared" si="5"/>
        <v>104.38871473354232</v>
      </c>
      <c r="H65" s="124">
        <v>0.3173</v>
      </c>
      <c r="I65" s="115">
        <f t="shared" si="6"/>
        <v>105.87253920587254</v>
      </c>
      <c r="J65" s="124">
        <v>0.3439</v>
      </c>
      <c r="K65" s="115">
        <f t="shared" si="7"/>
        <v>108.38323353293411</v>
      </c>
      <c r="L65" s="71"/>
      <c r="M65" s="71"/>
      <c r="N65" s="71"/>
      <c r="O65" s="71"/>
      <c r="P65" s="71"/>
      <c r="Q65" s="71"/>
    </row>
    <row r="66" spans="1:17" ht="28.5" customHeight="1">
      <c r="A66" s="150">
        <v>43</v>
      </c>
      <c r="B66" s="114" t="s">
        <v>16</v>
      </c>
      <c r="C66" s="124">
        <v>0.284</v>
      </c>
      <c r="D66" s="124">
        <v>0.2871</v>
      </c>
      <c r="E66" s="115">
        <f>D66/C66*100</f>
        <v>101.09154929577467</v>
      </c>
      <c r="F66" s="124">
        <v>0.2997</v>
      </c>
      <c r="G66" s="115">
        <f>F66/D66*100</f>
        <v>104.38871473354232</v>
      </c>
      <c r="H66" s="124">
        <v>0.3173</v>
      </c>
      <c r="I66" s="115">
        <f>H66/F66*100</f>
        <v>105.87253920587254</v>
      </c>
      <c r="J66" s="124">
        <v>0.3439</v>
      </c>
      <c r="K66" s="115">
        <f>J66/H66*100</f>
        <v>108.38323353293411</v>
      </c>
      <c r="L66" s="71"/>
      <c r="M66" s="71"/>
      <c r="N66" s="71"/>
      <c r="O66" s="71"/>
      <c r="P66" s="71"/>
      <c r="Q66" s="71"/>
    </row>
    <row r="67" spans="1:17" ht="42.75" customHeight="1">
      <c r="A67" s="68">
        <v>44</v>
      </c>
      <c r="B67" s="110" t="s">
        <v>68</v>
      </c>
      <c r="C67" s="125">
        <v>0.0574</v>
      </c>
      <c r="D67" s="125">
        <v>0.0598</v>
      </c>
      <c r="E67" s="115">
        <f t="shared" si="4"/>
        <v>104.18118466898953</v>
      </c>
      <c r="F67" s="75">
        <v>0.0631</v>
      </c>
      <c r="G67" s="115">
        <f t="shared" si="5"/>
        <v>105.51839464882944</v>
      </c>
      <c r="H67" s="75">
        <v>0.0674</v>
      </c>
      <c r="I67" s="115">
        <f t="shared" si="6"/>
        <v>106.81458003169573</v>
      </c>
      <c r="J67" s="75">
        <v>0.0716</v>
      </c>
      <c r="K67" s="115">
        <f t="shared" si="7"/>
        <v>106.2314540059347</v>
      </c>
      <c r="L67" s="71"/>
      <c r="M67" s="71"/>
      <c r="N67" s="71"/>
      <c r="O67" s="71"/>
      <c r="P67" s="71"/>
      <c r="Q67" s="71"/>
    </row>
    <row r="68" spans="1:17" ht="42.75" customHeight="1">
      <c r="A68" s="150">
        <v>45</v>
      </c>
      <c r="B68" s="114" t="s">
        <v>57</v>
      </c>
      <c r="C68" s="75">
        <v>0.035</v>
      </c>
      <c r="D68" s="75">
        <v>0.036</v>
      </c>
      <c r="E68" s="115">
        <f t="shared" si="4"/>
        <v>102.85714285714285</v>
      </c>
      <c r="F68" s="75">
        <v>0.037</v>
      </c>
      <c r="G68" s="115">
        <f t="shared" si="5"/>
        <v>102.77777777777779</v>
      </c>
      <c r="H68" s="75">
        <v>0.039</v>
      </c>
      <c r="I68" s="115">
        <f t="shared" si="6"/>
        <v>105.40540540540542</v>
      </c>
      <c r="J68" s="75">
        <v>0.04</v>
      </c>
      <c r="K68" s="115">
        <f t="shared" si="7"/>
        <v>102.56410256410258</v>
      </c>
      <c r="L68" s="71"/>
      <c r="M68" s="71"/>
      <c r="N68" s="71"/>
      <c r="O68" s="71"/>
      <c r="P68" s="71"/>
      <c r="Q68" s="71"/>
    </row>
    <row r="69" spans="1:17" ht="42.75" customHeight="1">
      <c r="A69" s="68">
        <v>46</v>
      </c>
      <c r="B69" s="114" t="s">
        <v>16</v>
      </c>
      <c r="C69" s="125">
        <v>0.0224</v>
      </c>
      <c r="D69" s="125">
        <v>0.0238</v>
      </c>
      <c r="E69" s="115">
        <f>D69/C69*100</f>
        <v>106.25</v>
      </c>
      <c r="F69" s="75">
        <v>0.0261</v>
      </c>
      <c r="G69" s="115">
        <f>F69/D69*100</f>
        <v>109.6638655462185</v>
      </c>
      <c r="H69" s="75">
        <v>0.0284</v>
      </c>
      <c r="I69" s="115">
        <f>H69/F69*100</f>
        <v>108.81226053639847</v>
      </c>
      <c r="J69" s="75">
        <v>0.0316</v>
      </c>
      <c r="K69" s="115">
        <f>J69/H69*100</f>
        <v>111.26760563380283</v>
      </c>
      <c r="L69" s="71"/>
      <c r="M69" s="71"/>
      <c r="N69" s="71"/>
      <c r="O69" s="71"/>
      <c r="P69" s="71"/>
      <c r="Q69" s="71"/>
    </row>
    <row r="70" spans="1:17" ht="16.5" customHeight="1">
      <c r="A70" s="68">
        <v>47</v>
      </c>
      <c r="B70" s="94" t="s">
        <v>69</v>
      </c>
      <c r="C70" s="126">
        <v>1.192</v>
      </c>
      <c r="D70" s="126">
        <v>1.218</v>
      </c>
      <c r="E70" s="115">
        <f>D70/C70*100</f>
        <v>102.18120805369128</v>
      </c>
      <c r="F70" s="127">
        <v>1.223</v>
      </c>
      <c r="G70" s="115">
        <f t="shared" si="5"/>
        <v>100.4105090311987</v>
      </c>
      <c r="H70" s="127">
        <v>1.233</v>
      </c>
      <c r="I70" s="115">
        <f t="shared" si="6"/>
        <v>100.81766148814391</v>
      </c>
      <c r="J70" s="127">
        <v>1.243</v>
      </c>
      <c r="K70" s="115">
        <f t="shared" si="7"/>
        <v>100.8110300081103</v>
      </c>
      <c r="L70" s="71"/>
      <c r="M70" s="71"/>
      <c r="N70" s="71"/>
      <c r="O70" s="71"/>
      <c r="P70" s="71"/>
      <c r="Q70" s="71"/>
    </row>
    <row r="71" spans="1:17" ht="44.25" customHeight="1">
      <c r="A71" s="68">
        <v>48</v>
      </c>
      <c r="B71" s="114" t="s">
        <v>55</v>
      </c>
      <c r="C71" s="126">
        <v>0.25</v>
      </c>
      <c r="D71" s="126">
        <v>0.255</v>
      </c>
      <c r="E71" s="128">
        <f t="shared" si="4"/>
        <v>102</v>
      </c>
      <c r="F71" s="126">
        <v>0.257</v>
      </c>
      <c r="G71" s="128">
        <f t="shared" si="5"/>
        <v>100.7843137254902</v>
      </c>
      <c r="H71" s="126">
        <v>0.26</v>
      </c>
      <c r="I71" s="128">
        <f t="shared" si="6"/>
        <v>101.16731517509727</v>
      </c>
      <c r="J71" s="126">
        <v>0.26</v>
      </c>
      <c r="K71" s="115">
        <f t="shared" si="7"/>
        <v>100</v>
      </c>
      <c r="L71" s="71"/>
      <c r="M71" s="71"/>
      <c r="N71" s="71"/>
      <c r="O71" s="71"/>
      <c r="P71" s="71"/>
      <c r="Q71" s="71"/>
    </row>
    <row r="72" spans="1:17" ht="61.5" customHeight="1">
      <c r="A72" s="68">
        <v>49</v>
      </c>
      <c r="B72" s="114" t="s">
        <v>57</v>
      </c>
      <c r="C72" s="125">
        <v>0.002</v>
      </c>
      <c r="D72" s="125">
        <v>0.021</v>
      </c>
      <c r="E72" s="115">
        <f t="shared" si="4"/>
        <v>1050</v>
      </c>
      <c r="F72" s="125">
        <v>0.022</v>
      </c>
      <c r="G72" s="115">
        <f t="shared" si="5"/>
        <v>104.76190476190474</v>
      </c>
      <c r="H72" s="125">
        <v>0.023</v>
      </c>
      <c r="I72" s="115">
        <f t="shared" si="6"/>
        <v>104.54545454545455</v>
      </c>
      <c r="J72" s="125">
        <v>0.025</v>
      </c>
      <c r="K72" s="115">
        <f t="shared" si="7"/>
        <v>108.69565217391306</v>
      </c>
      <c r="L72" s="71"/>
      <c r="M72" s="71"/>
      <c r="N72" s="71"/>
      <c r="O72" s="71"/>
      <c r="P72" s="71"/>
      <c r="Q72" s="71"/>
    </row>
    <row r="73" spans="1:17" ht="36.75" customHeight="1">
      <c r="A73" s="68">
        <v>50</v>
      </c>
      <c r="B73" s="114" t="s">
        <v>16</v>
      </c>
      <c r="C73" s="75">
        <v>0.94</v>
      </c>
      <c r="D73" s="75">
        <v>0.942</v>
      </c>
      <c r="E73" s="115">
        <f t="shared" si="4"/>
        <v>100.21276595744682</v>
      </c>
      <c r="F73" s="75">
        <v>0.944</v>
      </c>
      <c r="G73" s="115">
        <f t="shared" si="5"/>
        <v>100.21231422505308</v>
      </c>
      <c r="H73" s="75">
        <v>0.95</v>
      </c>
      <c r="I73" s="115">
        <f t="shared" si="6"/>
        <v>100.63559322033899</v>
      </c>
      <c r="J73" s="75">
        <v>0.958</v>
      </c>
      <c r="K73" s="115">
        <f t="shared" si="7"/>
        <v>100.84210526315789</v>
      </c>
      <c r="L73" s="71"/>
      <c r="M73" s="71"/>
      <c r="N73" s="71"/>
      <c r="O73" s="71"/>
      <c r="P73" s="71"/>
      <c r="Q73" s="71"/>
    </row>
    <row r="74" spans="1:17" ht="17.25" customHeight="1">
      <c r="A74" s="68">
        <v>51</v>
      </c>
      <c r="B74" s="94" t="s">
        <v>17</v>
      </c>
      <c r="C74" s="123">
        <v>9.4688</v>
      </c>
      <c r="D74" s="123">
        <v>12.296</v>
      </c>
      <c r="E74" s="115">
        <f t="shared" si="4"/>
        <v>129.8580601554579</v>
      </c>
      <c r="F74" s="123">
        <v>13.351</v>
      </c>
      <c r="G74" s="115">
        <f t="shared" si="5"/>
        <v>108.5800260247235</v>
      </c>
      <c r="H74" s="123">
        <v>14.075</v>
      </c>
      <c r="I74" s="115">
        <f t="shared" si="6"/>
        <v>105.42281477042917</v>
      </c>
      <c r="J74" s="123">
        <v>15.89</v>
      </c>
      <c r="K74" s="115">
        <f t="shared" si="7"/>
        <v>112.89520426287744</v>
      </c>
      <c r="L74" s="71"/>
      <c r="M74" s="71"/>
      <c r="N74" s="71"/>
      <c r="O74" s="71"/>
      <c r="P74" s="71"/>
      <c r="Q74" s="71"/>
    </row>
    <row r="75" spans="1:17" ht="45">
      <c r="A75" s="68">
        <v>52</v>
      </c>
      <c r="B75" s="114" t="s">
        <v>55</v>
      </c>
      <c r="C75" s="75">
        <v>8.1698</v>
      </c>
      <c r="D75" s="75">
        <v>10.995</v>
      </c>
      <c r="E75" s="115">
        <f t="shared" si="4"/>
        <v>134.58101789517488</v>
      </c>
      <c r="F75" s="75">
        <v>12.048</v>
      </c>
      <c r="G75" s="115">
        <f t="shared" si="5"/>
        <v>109.57708049113235</v>
      </c>
      <c r="H75" s="75">
        <v>12.77</v>
      </c>
      <c r="I75" s="115">
        <f t="shared" si="6"/>
        <v>105.99269588313413</v>
      </c>
      <c r="J75" s="75">
        <v>14.581</v>
      </c>
      <c r="K75" s="115">
        <f t="shared" si="7"/>
        <v>114.1816758026625</v>
      </c>
      <c r="L75" s="71"/>
      <c r="M75" s="71"/>
      <c r="N75" s="71"/>
      <c r="O75" s="71"/>
      <c r="P75" s="71"/>
      <c r="Q75" s="71"/>
    </row>
    <row r="76" spans="1:17" ht="70.5" customHeight="1">
      <c r="A76" s="68">
        <v>53</v>
      </c>
      <c r="B76" s="114" t="s">
        <v>57</v>
      </c>
      <c r="C76" s="158">
        <v>0.01</v>
      </c>
      <c r="D76" s="75">
        <v>0.011</v>
      </c>
      <c r="E76" s="115">
        <f t="shared" si="4"/>
        <v>109.99999999999999</v>
      </c>
      <c r="F76" s="75">
        <v>0.012</v>
      </c>
      <c r="G76" s="115">
        <f t="shared" si="5"/>
        <v>109.09090909090911</v>
      </c>
      <c r="H76" s="75">
        <v>0.013</v>
      </c>
      <c r="I76" s="115">
        <f t="shared" si="6"/>
        <v>108.33333333333333</v>
      </c>
      <c r="J76" s="75">
        <v>0.014</v>
      </c>
      <c r="K76" s="115">
        <f t="shared" si="7"/>
        <v>107.69230769230771</v>
      </c>
      <c r="L76" s="71"/>
      <c r="M76" s="71"/>
      <c r="N76" s="71"/>
      <c r="O76" s="71"/>
      <c r="P76" s="71"/>
      <c r="Q76" s="71"/>
    </row>
    <row r="77" spans="1:17" ht="33.75" customHeight="1">
      <c r="A77" s="68">
        <v>54</v>
      </c>
      <c r="B77" s="114" t="s">
        <v>16</v>
      </c>
      <c r="C77" s="75">
        <v>1.289</v>
      </c>
      <c r="D77" s="75">
        <v>1.29</v>
      </c>
      <c r="E77" s="115">
        <f t="shared" si="4"/>
        <v>100.077579519007</v>
      </c>
      <c r="F77" s="75">
        <v>1.291</v>
      </c>
      <c r="G77" s="115">
        <f t="shared" si="5"/>
        <v>100.07751937984494</v>
      </c>
      <c r="H77" s="75">
        <v>1.292</v>
      </c>
      <c r="I77" s="115">
        <f t="shared" si="6"/>
        <v>100.07745933384973</v>
      </c>
      <c r="J77" s="75">
        <v>1.295</v>
      </c>
      <c r="K77" s="115">
        <f t="shared" si="7"/>
        <v>100.23219814241486</v>
      </c>
      <c r="L77" s="71"/>
      <c r="M77" s="71"/>
      <c r="N77" s="71"/>
      <c r="O77" s="71"/>
      <c r="P77" s="71"/>
      <c r="Q77" s="71"/>
    </row>
    <row r="78" spans="1:17" ht="15">
      <c r="A78" s="68">
        <v>55</v>
      </c>
      <c r="B78" s="94" t="s">
        <v>60</v>
      </c>
      <c r="C78" s="123">
        <v>3.878</v>
      </c>
      <c r="D78" s="123">
        <v>3.901</v>
      </c>
      <c r="E78" s="115">
        <f t="shared" si="4"/>
        <v>100.59308922124805</v>
      </c>
      <c r="F78" s="123">
        <v>3.925</v>
      </c>
      <c r="G78" s="115">
        <f t="shared" si="5"/>
        <v>100.61522686490643</v>
      </c>
      <c r="H78" s="123">
        <v>3.948</v>
      </c>
      <c r="I78" s="115">
        <f t="shared" si="6"/>
        <v>100.5859872611465</v>
      </c>
      <c r="J78" s="123">
        <v>3.972</v>
      </c>
      <c r="K78" s="115">
        <f t="shared" si="7"/>
        <v>100.6079027355623</v>
      </c>
      <c r="L78" s="71"/>
      <c r="M78" s="71"/>
      <c r="N78" s="71"/>
      <c r="O78" s="71"/>
      <c r="P78" s="71"/>
      <c r="Q78" s="71"/>
    </row>
    <row r="79" spans="1:17" ht="34.5" customHeight="1">
      <c r="A79" s="116">
        <v>56</v>
      </c>
      <c r="B79" s="114" t="s">
        <v>16</v>
      </c>
      <c r="C79" s="75">
        <v>3.878</v>
      </c>
      <c r="D79" s="75">
        <v>3.901</v>
      </c>
      <c r="E79" s="115">
        <f t="shared" si="4"/>
        <v>100.59308922124805</v>
      </c>
      <c r="F79" s="75">
        <v>3.925</v>
      </c>
      <c r="G79" s="129">
        <f t="shared" si="5"/>
        <v>100.61522686490643</v>
      </c>
      <c r="H79" s="75">
        <v>3.948</v>
      </c>
      <c r="I79" s="129">
        <f t="shared" si="6"/>
        <v>100.5859872611465</v>
      </c>
      <c r="J79" s="75">
        <v>3.972</v>
      </c>
      <c r="K79" s="129">
        <f t="shared" si="7"/>
        <v>100.6079027355623</v>
      </c>
      <c r="L79" s="71"/>
      <c r="M79" s="71"/>
      <c r="N79" s="71"/>
      <c r="O79" s="71"/>
      <c r="P79" s="71"/>
      <c r="Q79" s="71"/>
    </row>
    <row r="80" spans="1:17" ht="47.25" customHeight="1">
      <c r="A80" s="68">
        <v>57</v>
      </c>
      <c r="B80" s="156" t="s">
        <v>62</v>
      </c>
      <c r="C80" s="157">
        <v>131.1</v>
      </c>
      <c r="D80" s="157">
        <v>131.2</v>
      </c>
      <c r="E80" s="115">
        <f t="shared" si="4"/>
        <v>100.07627765064835</v>
      </c>
      <c r="F80" s="124">
        <v>131.3</v>
      </c>
      <c r="G80" s="115">
        <f t="shared" si="5"/>
        <v>100.07621951219514</v>
      </c>
      <c r="H80" s="124">
        <v>131.4</v>
      </c>
      <c r="I80" s="115">
        <f t="shared" si="6"/>
        <v>100.07616146230008</v>
      </c>
      <c r="J80" s="124">
        <v>131.5</v>
      </c>
      <c r="K80" s="115">
        <f t="shared" si="7"/>
        <v>100.07610350076104</v>
      </c>
      <c r="L80" s="71"/>
      <c r="M80" s="71"/>
      <c r="N80" s="71"/>
      <c r="O80" s="71"/>
      <c r="P80" s="71"/>
      <c r="Q80" s="71"/>
    </row>
    <row r="81" spans="1:17" ht="48.75" customHeight="1" hidden="1">
      <c r="A81" s="68">
        <v>59</v>
      </c>
      <c r="B81" s="114" t="s">
        <v>55</v>
      </c>
      <c r="C81" s="75">
        <v>117</v>
      </c>
      <c r="D81" s="75">
        <v>117.1</v>
      </c>
      <c r="E81" s="115">
        <f t="shared" si="4"/>
        <v>100.08547008547009</v>
      </c>
      <c r="F81" s="75">
        <v>117.3</v>
      </c>
      <c r="G81" s="115">
        <f t="shared" si="5"/>
        <v>100.17079419299743</v>
      </c>
      <c r="H81" s="75"/>
      <c r="I81" s="115">
        <f t="shared" si="6"/>
        <v>0</v>
      </c>
      <c r="J81" s="75"/>
      <c r="K81" s="115" t="e">
        <f t="shared" si="7"/>
        <v>#DIV/0!</v>
      </c>
      <c r="L81" s="71"/>
      <c r="M81" s="71"/>
      <c r="N81" s="71"/>
      <c r="O81" s="71"/>
      <c r="P81" s="71"/>
      <c r="Q81" s="71"/>
    </row>
    <row r="82" spans="1:17" ht="21" customHeight="1">
      <c r="A82" s="68"/>
      <c r="B82" s="185" t="s">
        <v>56</v>
      </c>
      <c r="C82" s="186"/>
      <c r="D82" s="186"/>
      <c r="E82" s="186"/>
      <c r="F82" s="186"/>
      <c r="G82" s="186"/>
      <c r="H82" s="186"/>
      <c r="I82" s="186"/>
      <c r="J82" s="186"/>
      <c r="K82" s="187"/>
      <c r="L82" s="71"/>
      <c r="M82" s="71"/>
      <c r="N82" s="71"/>
      <c r="O82" s="71"/>
      <c r="P82" s="71"/>
      <c r="Q82" s="71"/>
    </row>
    <row r="83" spans="1:17" ht="14.25" customHeight="1">
      <c r="A83" s="68">
        <v>58</v>
      </c>
      <c r="B83" s="94" t="s">
        <v>18</v>
      </c>
      <c r="C83" s="130">
        <v>3443</v>
      </c>
      <c r="D83" s="130">
        <v>4809</v>
      </c>
      <c r="E83" s="135">
        <f>D83/C83*100</f>
        <v>139.6747022945106</v>
      </c>
      <c r="F83" s="130">
        <v>4813</v>
      </c>
      <c r="G83" s="135">
        <f>F83/D83*100</f>
        <v>100.08317737575379</v>
      </c>
      <c r="H83" s="130">
        <v>4816</v>
      </c>
      <c r="I83" s="135">
        <f>H83/F83*100</f>
        <v>100.06233118637024</v>
      </c>
      <c r="J83" s="130">
        <v>4818</v>
      </c>
      <c r="K83" s="135">
        <f>J83/H83*100</f>
        <v>100.04152823920265</v>
      </c>
      <c r="L83" s="70"/>
      <c r="M83" s="71"/>
      <c r="N83" s="71"/>
      <c r="O83" s="71"/>
      <c r="P83" s="71"/>
      <c r="Q83" s="71"/>
    </row>
    <row r="84" spans="1:17" ht="49.5" customHeight="1">
      <c r="A84" s="68">
        <v>59</v>
      </c>
      <c r="B84" s="107" t="s">
        <v>55</v>
      </c>
      <c r="C84" s="132">
        <v>2916</v>
      </c>
      <c r="D84" s="132">
        <v>4281</v>
      </c>
      <c r="E84" s="135">
        <f aca="true" t="shared" si="8" ref="E84:E90">D84/C84*100</f>
        <v>146.81069958847738</v>
      </c>
      <c r="F84" s="132">
        <v>4283</v>
      </c>
      <c r="G84" s="135">
        <f aca="true" t="shared" si="9" ref="G84:G90">F84/D84*100</f>
        <v>100.04671805652885</v>
      </c>
      <c r="H84" s="132">
        <v>4285</v>
      </c>
      <c r="I84" s="135">
        <f aca="true" t="shared" si="10" ref="I84:I90">H84/F84*100</f>
        <v>100.0466962409526</v>
      </c>
      <c r="J84" s="132">
        <v>4286</v>
      </c>
      <c r="K84" s="135">
        <f>J84/H84*100</f>
        <v>100.02333722287047</v>
      </c>
      <c r="L84" s="70"/>
      <c r="M84" s="71"/>
      <c r="N84" s="71"/>
      <c r="O84" s="71"/>
      <c r="P84" s="71"/>
      <c r="Q84" s="71"/>
    </row>
    <row r="85" spans="1:17" ht="60">
      <c r="A85" s="68">
        <v>60</v>
      </c>
      <c r="B85" s="114" t="s">
        <v>57</v>
      </c>
      <c r="C85" s="132">
        <v>127</v>
      </c>
      <c r="D85" s="132">
        <v>128</v>
      </c>
      <c r="E85" s="135">
        <f t="shared" si="8"/>
        <v>100.78740157480314</v>
      </c>
      <c r="F85" s="132">
        <v>130</v>
      </c>
      <c r="G85" s="135">
        <f t="shared" si="9"/>
        <v>101.5625</v>
      </c>
      <c r="H85" s="133">
        <v>131</v>
      </c>
      <c r="I85" s="135">
        <f t="shared" si="10"/>
        <v>100.76923076923077</v>
      </c>
      <c r="J85" s="133">
        <v>132</v>
      </c>
      <c r="K85" s="135">
        <f aca="true" t="shared" si="11" ref="K85:K90">J85/H85*100</f>
        <v>100.76335877862594</v>
      </c>
      <c r="L85" s="70"/>
      <c r="M85" s="71"/>
      <c r="N85" s="71"/>
      <c r="O85" s="71"/>
      <c r="P85" s="71"/>
      <c r="Q85" s="71"/>
    </row>
    <row r="86" spans="1:17" ht="36" customHeight="1">
      <c r="A86" s="68">
        <v>61</v>
      </c>
      <c r="B86" s="114" t="s">
        <v>16</v>
      </c>
      <c r="C86" s="132">
        <v>400</v>
      </c>
      <c r="D86" s="132">
        <v>400</v>
      </c>
      <c r="E86" s="135">
        <f t="shared" si="8"/>
        <v>100</v>
      </c>
      <c r="F86" s="132">
        <v>400</v>
      </c>
      <c r="G86" s="135">
        <f t="shared" si="9"/>
        <v>100</v>
      </c>
      <c r="H86" s="132">
        <v>400</v>
      </c>
      <c r="I86" s="135">
        <f t="shared" si="10"/>
        <v>100</v>
      </c>
      <c r="J86" s="132">
        <v>400</v>
      </c>
      <c r="K86" s="135">
        <f t="shared" si="11"/>
        <v>100</v>
      </c>
      <c r="L86" s="70"/>
      <c r="M86" s="71"/>
      <c r="N86" s="71"/>
      <c r="O86" s="71"/>
      <c r="P86" s="71"/>
      <c r="Q86" s="71"/>
    </row>
    <row r="87" spans="1:17" ht="45">
      <c r="A87" s="68">
        <v>62</v>
      </c>
      <c r="B87" s="94" t="s">
        <v>19</v>
      </c>
      <c r="C87" s="130">
        <v>1729</v>
      </c>
      <c r="D87" s="130">
        <v>2430</v>
      </c>
      <c r="E87" s="135">
        <f t="shared" si="8"/>
        <v>140.54366685945635</v>
      </c>
      <c r="F87" s="130">
        <v>2431</v>
      </c>
      <c r="G87" s="135">
        <f t="shared" si="9"/>
        <v>100.04115226337449</v>
      </c>
      <c r="H87" s="130">
        <v>2432</v>
      </c>
      <c r="I87" s="135">
        <f t="shared" si="10"/>
        <v>100.04113533525299</v>
      </c>
      <c r="J87" s="130">
        <v>2433</v>
      </c>
      <c r="K87" s="135">
        <f t="shared" si="11"/>
        <v>100.04111842105263</v>
      </c>
      <c r="L87" s="70"/>
      <c r="M87" s="71"/>
      <c r="N87" s="71"/>
      <c r="O87" s="71"/>
      <c r="P87" s="71"/>
      <c r="Q87" s="71"/>
    </row>
    <row r="88" spans="1:17" ht="46.5" customHeight="1">
      <c r="A88" s="68">
        <v>63</v>
      </c>
      <c r="B88" s="114" t="s">
        <v>55</v>
      </c>
      <c r="C88" s="132">
        <v>1492</v>
      </c>
      <c r="D88" s="132">
        <v>2193</v>
      </c>
      <c r="E88" s="135">
        <f t="shared" si="8"/>
        <v>146.98391420911528</v>
      </c>
      <c r="F88" s="132">
        <v>2194</v>
      </c>
      <c r="G88" s="135">
        <f t="shared" si="9"/>
        <v>100.04559963520292</v>
      </c>
      <c r="H88" s="132">
        <v>2195</v>
      </c>
      <c r="I88" s="135">
        <f t="shared" si="10"/>
        <v>100.04557885141294</v>
      </c>
      <c r="J88" s="132">
        <v>2196</v>
      </c>
      <c r="K88" s="135">
        <f t="shared" si="11"/>
        <v>100.04555808656038</v>
      </c>
      <c r="L88" s="70"/>
      <c r="M88" s="71"/>
      <c r="N88" s="71"/>
      <c r="O88" s="71"/>
      <c r="P88" s="71"/>
      <c r="Q88" s="71"/>
    </row>
    <row r="89" spans="1:17" ht="60">
      <c r="A89" s="68">
        <v>64</v>
      </c>
      <c r="B89" s="114" t="s">
        <v>57</v>
      </c>
      <c r="C89" s="132">
        <v>3</v>
      </c>
      <c r="D89" s="132">
        <v>3</v>
      </c>
      <c r="E89" s="135">
        <f t="shared" si="8"/>
        <v>100</v>
      </c>
      <c r="F89" s="132">
        <v>3</v>
      </c>
      <c r="G89" s="135">
        <f t="shared" si="9"/>
        <v>100</v>
      </c>
      <c r="H89" s="132">
        <v>3</v>
      </c>
      <c r="I89" s="135">
        <f t="shared" si="10"/>
        <v>100</v>
      </c>
      <c r="J89" s="132">
        <v>3</v>
      </c>
      <c r="K89" s="135">
        <f t="shared" si="11"/>
        <v>100</v>
      </c>
      <c r="L89" s="70"/>
      <c r="M89" s="71"/>
      <c r="N89" s="71"/>
      <c r="O89" s="71"/>
      <c r="P89" s="71"/>
      <c r="Q89" s="71"/>
    </row>
    <row r="90" spans="1:17" ht="27" customHeight="1">
      <c r="A90" s="68">
        <v>65</v>
      </c>
      <c r="B90" s="114" t="s">
        <v>16</v>
      </c>
      <c r="C90" s="132">
        <v>234</v>
      </c>
      <c r="D90" s="132">
        <v>234</v>
      </c>
      <c r="E90" s="135">
        <f t="shared" si="8"/>
        <v>100</v>
      </c>
      <c r="F90" s="132">
        <v>234</v>
      </c>
      <c r="G90" s="135">
        <f t="shared" si="9"/>
        <v>100</v>
      </c>
      <c r="H90" s="132">
        <v>234</v>
      </c>
      <c r="I90" s="135">
        <f t="shared" si="10"/>
        <v>100</v>
      </c>
      <c r="J90" s="132">
        <v>234</v>
      </c>
      <c r="K90" s="135">
        <f t="shared" si="11"/>
        <v>100</v>
      </c>
      <c r="L90" s="70"/>
      <c r="M90" s="71"/>
      <c r="N90" s="71"/>
      <c r="O90" s="71"/>
      <c r="P90" s="71"/>
      <c r="Q90" s="71"/>
    </row>
    <row r="91" spans="1:17" ht="14.25" customHeight="1" hidden="1">
      <c r="A91" s="68">
        <v>67</v>
      </c>
      <c r="B91" s="94" t="s">
        <v>20</v>
      </c>
      <c r="C91" s="132"/>
      <c r="D91" s="132"/>
      <c r="E91" s="135">
        <v>0</v>
      </c>
      <c r="F91" s="134"/>
      <c r="G91" s="135">
        <v>0</v>
      </c>
      <c r="H91" s="134"/>
      <c r="I91" s="135">
        <v>0</v>
      </c>
      <c r="J91" s="134"/>
      <c r="K91" s="135">
        <v>0</v>
      </c>
      <c r="L91" s="70"/>
      <c r="M91" s="71"/>
      <c r="N91" s="71"/>
      <c r="O91" s="71"/>
      <c r="P91" s="71"/>
      <c r="Q91" s="71"/>
    </row>
    <row r="92" spans="1:17" ht="30" customHeight="1" hidden="1">
      <c r="A92" s="68">
        <v>68</v>
      </c>
      <c r="B92" s="114" t="s">
        <v>55</v>
      </c>
      <c r="C92" s="132"/>
      <c r="D92" s="132"/>
      <c r="E92" s="135" t="s">
        <v>114</v>
      </c>
      <c r="F92" s="134"/>
      <c r="G92" s="135">
        <v>0</v>
      </c>
      <c r="H92" s="134"/>
      <c r="I92" s="135">
        <v>0</v>
      </c>
      <c r="J92" s="134"/>
      <c r="K92" s="135">
        <v>0</v>
      </c>
      <c r="L92" s="70"/>
      <c r="M92" s="71"/>
      <c r="N92" s="71"/>
      <c r="O92" s="71"/>
      <c r="P92" s="71"/>
      <c r="Q92" s="71"/>
    </row>
    <row r="93" spans="1:17" ht="15.75" customHeight="1">
      <c r="A93" s="68">
        <v>66</v>
      </c>
      <c r="B93" s="94" t="s">
        <v>21</v>
      </c>
      <c r="C93" s="132">
        <v>1610</v>
      </c>
      <c r="D93" s="132">
        <v>1611</v>
      </c>
      <c r="E93" s="135">
        <f>D93/C93*100</f>
        <v>100.06211180124222</v>
      </c>
      <c r="F93" s="132">
        <v>1612</v>
      </c>
      <c r="G93" s="135">
        <f>F93/D93*100</f>
        <v>100.0620732464308</v>
      </c>
      <c r="H93" s="132">
        <v>1614</v>
      </c>
      <c r="I93" s="135">
        <f>H93/F93*100</f>
        <v>100.1240694789082</v>
      </c>
      <c r="J93" s="132">
        <v>1616</v>
      </c>
      <c r="K93" s="135">
        <f>J93/H93*100</f>
        <v>100.12391573729865</v>
      </c>
      <c r="L93" s="70"/>
      <c r="M93" s="71"/>
      <c r="N93" s="71"/>
      <c r="O93" s="71"/>
      <c r="P93" s="71"/>
      <c r="Q93" s="71"/>
    </row>
    <row r="94" spans="1:17" ht="15.75" customHeight="1">
      <c r="A94" s="68">
        <v>67</v>
      </c>
      <c r="B94" s="94" t="s">
        <v>22</v>
      </c>
      <c r="C94" s="65">
        <v>45.045</v>
      </c>
      <c r="D94" s="65">
        <v>45.045</v>
      </c>
      <c r="E94" s="135">
        <f>D94/C94*100</f>
        <v>100</v>
      </c>
      <c r="F94" s="65">
        <v>45.045</v>
      </c>
      <c r="G94" s="135">
        <f>F94/D94*100</f>
        <v>100</v>
      </c>
      <c r="H94" s="65">
        <v>45.045</v>
      </c>
      <c r="I94" s="135">
        <f>H94/F94*100</f>
        <v>100</v>
      </c>
      <c r="J94" s="65">
        <v>45.045</v>
      </c>
      <c r="K94" s="135">
        <f>J94/H94*100</f>
        <v>100</v>
      </c>
      <c r="L94" s="70"/>
      <c r="M94" s="71"/>
      <c r="N94" s="71"/>
      <c r="O94" s="71"/>
      <c r="P94" s="71"/>
      <c r="Q94" s="71"/>
    </row>
    <row r="95" spans="1:17" s="155" customFormat="1" ht="15.75" customHeight="1">
      <c r="A95" s="150"/>
      <c r="B95" s="164" t="s">
        <v>81</v>
      </c>
      <c r="C95" s="165"/>
      <c r="D95" s="165"/>
      <c r="E95" s="166"/>
      <c r="F95" s="165"/>
      <c r="G95" s="166"/>
      <c r="H95" s="165"/>
      <c r="I95" s="166"/>
      <c r="J95" s="165"/>
      <c r="K95" s="166"/>
      <c r="L95" s="160"/>
      <c r="M95" s="154"/>
      <c r="N95" s="154"/>
      <c r="O95" s="154"/>
      <c r="P95" s="154"/>
      <c r="Q95" s="154"/>
    </row>
    <row r="96" spans="1:17" s="155" customFormat="1" ht="75">
      <c r="A96" s="150">
        <v>68</v>
      </c>
      <c r="B96" s="145" t="s">
        <v>166</v>
      </c>
      <c r="C96" s="167">
        <v>111.2</v>
      </c>
      <c r="D96" s="91">
        <v>116.2</v>
      </c>
      <c r="E96" s="170">
        <f>D96/C96*100</f>
        <v>104.49640287769783</v>
      </c>
      <c r="F96" s="91">
        <v>123.7</v>
      </c>
      <c r="G96" s="170">
        <f aca="true" t="shared" si="12" ref="G96:G129">F96/D96*100</f>
        <v>106.45438898450948</v>
      </c>
      <c r="H96" s="91">
        <v>133.3</v>
      </c>
      <c r="I96" s="170">
        <f aca="true" t="shared" si="13" ref="I96:I129">H96/F96*100</f>
        <v>107.76071139854488</v>
      </c>
      <c r="J96" s="91">
        <v>142.2</v>
      </c>
      <c r="K96" s="170">
        <f aca="true" t="shared" si="14" ref="K96:K129">J96/H96*100</f>
        <v>106.67666916729182</v>
      </c>
      <c r="L96" s="160"/>
      <c r="M96" s="154"/>
      <c r="N96" s="154"/>
      <c r="O96" s="154"/>
      <c r="P96" s="154"/>
      <c r="Q96" s="154"/>
    </row>
    <row r="97" spans="1:17" ht="30" customHeight="1">
      <c r="A97" s="68"/>
      <c r="B97" s="78" t="s">
        <v>82</v>
      </c>
      <c r="C97" s="76"/>
      <c r="D97" s="76"/>
      <c r="E97" s="79"/>
      <c r="F97" s="76"/>
      <c r="G97" s="79"/>
      <c r="H97" s="76"/>
      <c r="I97" s="79"/>
      <c r="J97" s="76"/>
      <c r="K97" s="79"/>
      <c r="L97" s="70"/>
      <c r="M97" s="71"/>
      <c r="N97" s="71"/>
      <c r="O97" s="71"/>
      <c r="P97" s="71"/>
      <c r="Q97" s="71"/>
    </row>
    <row r="98" spans="1:17" ht="45">
      <c r="A98" s="68">
        <v>70</v>
      </c>
      <c r="B98" s="90" t="s">
        <v>109</v>
      </c>
      <c r="C98" s="65">
        <v>3721.68</v>
      </c>
      <c r="D98" s="65">
        <v>3974.71</v>
      </c>
      <c r="E98" s="135">
        <f aca="true" t="shared" si="15" ref="E98:E104">D98/C98*100</f>
        <v>106.79881128952518</v>
      </c>
      <c r="F98" s="65">
        <v>4145.26</v>
      </c>
      <c r="G98" s="135">
        <f t="shared" si="12"/>
        <v>104.2908790830023</v>
      </c>
      <c r="H98" s="65">
        <v>4290.34</v>
      </c>
      <c r="I98" s="135">
        <f t="shared" si="13"/>
        <v>103.49990109184948</v>
      </c>
      <c r="J98" s="65">
        <v>4371.84</v>
      </c>
      <c r="K98" s="135">
        <f t="shared" si="14"/>
        <v>101.89961634742235</v>
      </c>
      <c r="L98" s="70"/>
      <c r="M98" s="71"/>
      <c r="N98" s="71"/>
      <c r="O98" s="71"/>
      <c r="P98" s="71"/>
      <c r="Q98" s="71"/>
    </row>
    <row r="99" spans="1:17" ht="32.25" customHeight="1">
      <c r="A99" s="68">
        <v>71</v>
      </c>
      <c r="B99" s="90" t="s">
        <v>112</v>
      </c>
      <c r="C99" s="65">
        <v>1532.17</v>
      </c>
      <c r="D99" s="65">
        <v>1636.69</v>
      </c>
      <c r="E99" s="135">
        <f t="shared" si="15"/>
        <v>106.8216973312361</v>
      </c>
      <c r="F99" s="65">
        <v>1715.47</v>
      </c>
      <c r="G99" s="135">
        <f t="shared" si="12"/>
        <v>104.81337333276308</v>
      </c>
      <c r="H99" s="65">
        <v>1833.02</v>
      </c>
      <c r="I99" s="135">
        <f t="shared" si="13"/>
        <v>106.85234950188578</v>
      </c>
      <c r="J99" s="65">
        <v>2064.77</v>
      </c>
      <c r="K99" s="135">
        <f t="shared" si="14"/>
        <v>112.64306990649311</v>
      </c>
      <c r="L99" s="70"/>
      <c r="M99" s="71"/>
      <c r="N99" s="71"/>
      <c r="O99" s="71"/>
      <c r="P99" s="71"/>
      <c r="Q99" s="71"/>
    </row>
    <row r="100" spans="1:17" ht="45">
      <c r="A100" s="68">
        <v>72</v>
      </c>
      <c r="B100" s="90" t="s">
        <v>110</v>
      </c>
      <c r="C100" s="65">
        <v>90.52</v>
      </c>
      <c r="D100" s="65">
        <v>95.53</v>
      </c>
      <c r="E100" s="135">
        <f t="shared" si="15"/>
        <v>105.5346884666372</v>
      </c>
      <c r="F100" s="65">
        <v>98.04</v>
      </c>
      <c r="G100" s="135">
        <f t="shared" si="12"/>
        <v>102.62744687532712</v>
      </c>
      <c r="H100" s="65">
        <v>100.55</v>
      </c>
      <c r="I100" s="135">
        <f t="shared" si="13"/>
        <v>102.56017951856384</v>
      </c>
      <c r="J100" s="65">
        <v>113.36</v>
      </c>
      <c r="K100" s="135">
        <f t="shared" si="14"/>
        <v>112.73993038289409</v>
      </c>
      <c r="L100" s="70"/>
      <c r="M100" s="71"/>
      <c r="N100" s="71"/>
      <c r="O100" s="71"/>
      <c r="P100" s="71"/>
      <c r="Q100" s="71"/>
    </row>
    <row r="101" spans="1:17" ht="30">
      <c r="A101" s="68">
        <v>73</v>
      </c>
      <c r="B101" s="90" t="s">
        <v>113</v>
      </c>
      <c r="C101" s="65">
        <v>20.32</v>
      </c>
      <c r="D101" s="65">
        <v>18.93</v>
      </c>
      <c r="E101" s="135">
        <f t="shared" si="15"/>
        <v>93.15944881889764</v>
      </c>
      <c r="F101" s="65">
        <v>17.44</v>
      </c>
      <c r="G101" s="135">
        <f t="shared" si="12"/>
        <v>92.12889593238248</v>
      </c>
      <c r="H101" s="65">
        <v>16.85</v>
      </c>
      <c r="I101" s="135">
        <f t="shared" si="13"/>
        <v>96.61697247706422</v>
      </c>
      <c r="J101" s="65">
        <v>15.06</v>
      </c>
      <c r="K101" s="135">
        <f t="shared" si="14"/>
        <v>89.37685459940651</v>
      </c>
      <c r="L101" s="70"/>
      <c r="M101" s="71"/>
      <c r="N101" s="71"/>
      <c r="O101" s="71"/>
      <c r="P101" s="71"/>
      <c r="Q101" s="71"/>
    </row>
    <row r="102" spans="1:17" ht="45" hidden="1">
      <c r="A102" s="68">
        <v>78</v>
      </c>
      <c r="B102" s="90" t="s">
        <v>111</v>
      </c>
      <c r="C102" s="65"/>
      <c r="D102" s="65"/>
      <c r="E102" s="135" t="e">
        <f t="shared" si="15"/>
        <v>#DIV/0!</v>
      </c>
      <c r="F102" s="65"/>
      <c r="G102" s="135" t="e">
        <f t="shared" si="12"/>
        <v>#DIV/0!</v>
      </c>
      <c r="H102" s="65"/>
      <c r="I102" s="135" t="e">
        <f t="shared" si="13"/>
        <v>#DIV/0!</v>
      </c>
      <c r="J102" s="65"/>
      <c r="K102" s="135" t="e">
        <f t="shared" si="14"/>
        <v>#DIV/0!</v>
      </c>
      <c r="L102" s="70"/>
      <c r="M102" s="71"/>
      <c r="N102" s="71"/>
      <c r="O102" s="71"/>
      <c r="P102" s="71"/>
      <c r="Q102" s="71"/>
    </row>
    <row r="103" spans="1:17" ht="30" hidden="1">
      <c r="A103" s="68">
        <v>79</v>
      </c>
      <c r="B103" s="90" t="s">
        <v>115</v>
      </c>
      <c r="C103" s="65"/>
      <c r="D103" s="65"/>
      <c r="E103" s="135" t="s">
        <v>86</v>
      </c>
      <c r="F103" s="65"/>
      <c r="G103" s="135" t="s">
        <v>86</v>
      </c>
      <c r="H103" s="65"/>
      <c r="I103" s="135" t="s">
        <v>86</v>
      </c>
      <c r="J103" s="65"/>
      <c r="K103" s="135" t="s">
        <v>86</v>
      </c>
      <c r="L103" s="70"/>
      <c r="M103" s="71"/>
      <c r="N103" s="71"/>
      <c r="O103" s="71"/>
      <c r="P103" s="71"/>
      <c r="Q103" s="71"/>
    </row>
    <row r="104" spans="1:17" ht="32.25" customHeight="1" hidden="1">
      <c r="A104" s="68">
        <v>80</v>
      </c>
      <c r="B104" s="90" t="s">
        <v>113</v>
      </c>
      <c r="C104" s="65"/>
      <c r="D104" s="65"/>
      <c r="E104" s="135" t="e">
        <f t="shared" si="15"/>
        <v>#DIV/0!</v>
      </c>
      <c r="F104" s="65"/>
      <c r="G104" s="135" t="e">
        <f t="shared" si="12"/>
        <v>#DIV/0!</v>
      </c>
      <c r="H104" s="65"/>
      <c r="I104" s="135" t="e">
        <f t="shared" si="13"/>
        <v>#DIV/0!</v>
      </c>
      <c r="J104" s="65"/>
      <c r="K104" s="135" t="e">
        <f t="shared" si="14"/>
        <v>#DIV/0!</v>
      </c>
      <c r="L104" s="70"/>
      <c r="M104" s="71"/>
      <c r="N104" s="71"/>
      <c r="O104" s="71"/>
      <c r="P104" s="71"/>
      <c r="Q104" s="71"/>
    </row>
    <row r="105" spans="1:17" ht="32.25" customHeight="1">
      <c r="A105" s="68"/>
      <c r="B105" s="78" t="s">
        <v>83</v>
      </c>
      <c r="C105" s="76"/>
      <c r="D105" s="76"/>
      <c r="E105" s="169"/>
      <c r="F105" s="76"/>
      <c r="G105" s="169"/>
      <c r="H105" s="76"/>
      <c r="I105" s="169"/>
      <c r="J105" s="76"/>
      <c r="K105" s="169"/>
      <c r="L105" s="70"/>
      <c r="M105" s="71"/>
      <c r="N105" s="71"/>
      <c r="O105" s="71"/>
      <c r="P105" s="71"/>
      <c r="Q105" s="71"/>
    </row>
    <row r="106" spans="1:17" s="155" customFormat="1" ht="64.5" customHeight="1">
      <c r="A106" s="150">
        <v>74</v>
      </c>
      <c r="B106" s="145" t="s">
        <v>84</v>
      </c>
      <c r="C106" s="146">
        <v>428</v>
      </c>
      <c r="D106" s="65">
        <v>499.2</v>
      </c>
      <c r="E106" s="135">
        <f>D106/C106*100</f>
        <v>116.6355140186916</v>
      </c>
      <c r="F106" s="65">
        <v>472.9</v>
      </c>
      <c r="G106" s="135">
        <f t="shared" si="12"/>
        <v>94.73157051282051</v>
      </c>
      <c r="H106" s="65">
        <v>540.9</v>
      </c>
      <c r="I106" s="135">
        <f t="shared" si="13"/>
        <v>114.37936138718545</v>
      </c>
      <c r="J106" s="65">
        <v>574.5</v>
      </c>
      <c r="K106" s="135">
        <f t="shared" si="14"/>
        <v>106.21186910704381</v>
      </c>
      <c r="L106" s="160"/>
      <c r="M106" s="154"/>
      <c r="N106" s="154"/>
      <c r="O106" s="154"/>
      <c r="P106" s="154"/>
      <c r="Q106" s="154"/>
    </row>
    <row r="107" spans="1:17" ht="41.25" customHeight="1" hidden="1">
      <c r="A107" s="68">
        <v>77</v>
      </c>
      <c r="B107" s="142" t="s">
        <v>115</v>
      </c>
      <c r="C107" s="143">
        <v>120</v>
      </c>
      <c r="D107" s="143">
        <v>120</v>
      </c>
      <c r="E107" s="144" t="s">
        <v>86</v>
      </c>
      <c r="F107" s="143">
        <v>70</v>
      </c>
      <c r="G107" s="144" t="s">
        <v>86</v>
      </c>
      <c r="H107" s="143">
        <v>80</v>
      </c>
      <c r="I107" s="144" t="s">
        <v>86</v>
      </c>
      <c r="J107" s="143">
        <v>90</v>
      </c>
      <c r="K107" s="144" t="s">
        <v>86</v>
      </c>
      <c r="L107" s="70"/>
      <c r="M107" s="71"/>
      <c r="N107" s="71"/>
      <c r="O107" s="71"/>
      <c r="P107" s="71"/>
      <c r="Q107" s="71"/>
    </row>
    <row r="108" spans="1:17" ht="75">
      <c r="A108" s="68">
        <v>75</v>
      </c>
      <c r="B108" s="145" t="s">
        <v>85</v>
      </c>
      <c r="C108" s="146">
        <v>321.8</v>
      </c>
      <c r="D108" s="146">
        <v>370.3</v>
      </c>
      <c r="E108" s="149">
        <f>D108/C108*100</f>
        <v>115.07147296457427</v>
      </c>
      <c r="F108" s="146">
        <v>360.2</v>
      </c>
      <c r="G108" s="149">
        <f t="shared" si="12"/>
        <v>97.27248177153659</v>
      </c>
      <c r="H108" s="146">
        <v>414.9</v>
      </c>
      <c r="I108" s="149">
        <f t="shared" si="13"/>
        <v>115.18600777345918</v>
      </c>
      <c r="J108" s="146">
        <v>444</v>
      </c>
      <c r="K108" s="149">
        <f t="shared" si="14"/>
        <v>107.01373825018077</v>
      </c>
      <c r="L108" s="70"/>
      <c r="M108" s="71"/>
      <c r="N108" s="71"/>
      <c r="O108" s="71"/>
      <c r="P108" s="71"/>
      <c r="Q108" s="71"/>
    </row>
    <row r="109" spans="1:17" ht="30" hidden="1">
      <c r="A109" s="68">
        <v>79</v>
      </c>
      <c r="B109" s="145" t="s">
        <v>115</v>
      </c>
      <c r="C109" s="148">
        <v>140</v>
      </c>
      <c r="D109" s="148">
        <v>140</v>
      </c>
      <c r="E109" s="149" t="s">
        <v>86</v>
      </c>
      <c r="F109" s="148">
        <v>60</v>
      </c>
      <c r="G109" s="149" t="s">
        <v>86</v>
      </c>
      <c r="H109" s="148">
        <v>80</v>
      </c>
      <c r="I109" s="149" t="s">
        <v>86</v>
      </c>
      <c r="J109" s="148">
        <v>90</v>
      </c>
      <c r="K109" s="149" t="s">
        <v>86</v>
      </c>
      <c r="L109" s="70"/>
      <c r="M109" s="71"/>
      <c r="N109" s="71"/>
      <c r="O109" s="71"/>
      <c r="P109" s="71"/>
      <c r="Q109" s="71"/>
    </row>
    <row r="110" spans="1:17" ht="22.5" customHeight="1">
      <c r="A110" s="68"/>
      <c r="B110" s="78" t="s">
        <v>88</v>
      </c>
      <c r="C110" s="76"/>
      <c r="D110" s="76"/>
      <c r="E110" s="169"/>
      <c r="F110" s="76"/>
      <c r="G110" s="169"/>
      <c r="H110" s="76"/>
      <c r="I110" s="169"/>
      <c r="J110" s="76"/>
      <c r="K110" s="169"/>
      <c r="L110" s="70"/>
      <c r="M110" s="71"/>
      <c r="N110" s="71"/>
      <c r="O110" s="71"/>
      <c r="P110" s="71"/>
      <c r="Q110" s="71"/>
    </row>
    <row r="111" spans="1:17" ht="49.5" customHeight="1">
      <c r="A111" s="68">
        <v>76</v>
      </c>
      <c r="B111" s="90" t="s">
        <v>87</v>
      </c>
      <c r="C111" s="91">
        <v>14.717</v>
      </c>
      <c r="D111" s="91">
        <v>13.7</v>
      </c>
      <c r="E111" s="170">
        <f>D111/C111*100</f>
        <v>93.08962424407147</v>
      </c>
      <c r="F111" s="91">
        <v>14.05</v>
      </c>
      <c r="G111" s="170">
        <f>F111/D111*100</f>
        <v>102.55474452554745</v>
      </c>
      <c r="H111" s="91">
        <v>16.35</v>
      </c>
      <c r="I111" s="170">
        <f>H111/F111*100</f>
        <v>116.37010676156585</v>
      </c>
      <c r="J111" s="91">
        <v>16</v>
      </c>
      <c r="K111" s="170">
        <f>J111/H111*100</f>
        <v>97.85932721712537</v>
      </c>
      <c r="L111" s="70"/>
      <c r="M111" s="71"/>
      <c r="N111" s="71"/>
      <c r="O111" s="71"/>
      <c r="P111" s="71"/>
      <c r="Q111" s="71"/>
    </row>
    <row r="112" spans="1:17" ht="45" customHeight="1">
      <c r="A112" s="68">
        <v>77</v>
      </c>
      <c r="B112" s="69" t="s">
        <v>99</v>
      </c>
      <c r="C112" s="65">
        <v>3240</v>
      </c>
      <c r="D112" s="65">
        <v>3218</v>
      </c>
      <c r="E112" s="135">
        <f aca="true" t="shared" si="16" ref="E112:E129">D112/C112*100</f>
        <v>99.32098765432099</v>
      </c>
      <c r="F112" s="146">
        <v>3282</v>
      </c>
      <c r="G112" s="135">
        <f t="shared" si="12"/>
        <v>101.98881292728403</v>
      </c>
      <c r="H112" s="65">
        <v>3362</v>
      </c>
      <c r="I112" s="135">
        <f t="shared" si="13"/>
        <v>102.4375380865326</v>
      </c>
      <c r="J112" s="65">
        <v>3635</v>
      </c>
      <c r="K112" s="135">
        <f t="shared" si="14"/>
        <v>108.12016656751933</v>
      </c>
      <c r="L112" s="70"/>
      <c r="M112" s="71"/>
      <c r="N112" s="71"/>
      <c r="O112" s="71"/>
      <c r="P112" s="71"/>
      <c r="Q112" s="71"/>
    </row>
    <row r="113" spans="1:17" ht="99.75" customHeight="1" hidden="1">
      <c r="A113" s="68">
        <v>88</v>
      </c>
      <c r="B113" s="69" t="s">
        <v>89</v>
      </c>
      <c r="C113" s="65"/>
      <c r="D113" s="65"/>
      <c r="E113" s="135" t="e">
        <f t="shared" si="16"/>
        <v>#DIV/0!</v>
      </c>
      <c r="F113" s="65"/>
      <c r="G113" s="135" t="e">
        <f t="shared" si="12"/>
        <v>#DIV/0!</v>
      </c>
      <c r="H113" s="65"/>
      <c r="I113" s="135" t="e">
        <f t="shared" si="13"/>
        <v>#DIV/0!</v>
      </c>
      <c r="J113" s="65"/>
      <c r="K113" s="135" t="e">
        <f t="shared" si="14"/>
        <v>#DIV/0!</v>
      </c>
      <c r="L113" s="70"/>
      <c r="M113" s="71"/>
      <c r="N113" s="71"/>
      <c r="O113" s="71"/>
      <c r="P113" s="71"/>
      <c r="Q113" s="71"/>
    </row>
    <row r="114" spans="1:17" ht="60.75" customHeight="1">
      <c r="A114" s="68">
        <v>78</v>
      </c>
      <c r="B114" s="90" t="s">
        <v>98</v>
      </c>
      <c r="C114" s="65">
        <v>1346</v>
      </c>
      <c r="D114" s="65">
        <v>1283</v>
      </c>
      <c r="E114" s="135">
        <f t="shared" si="16"/>
        <v>95.31946508172364</v>
      </c>
      <c r="F114" s="65">
        <v>1455</v>
      </c>
      <c r="G114" s="135">
        <f t="shared" si="12"/>
        <v>113.40607950116915</v>
      </c>
      <c r="H114" s="65">
        <v>1455</v>
      </c>
      <c r="I114" s="135">
        <f t="shared" si="13"/>
        <v>100</v>
      </c>
      <c r="J114" s="65">
        <v>1455</v>
      </c>
      <c r="K114" s="135">
        <f t="shared" si="14"/>
        <v>100</v>
      </c>
      <c r="L114" s="70"/>
      <c r="M114" s="71"/>
      <c r="N114" s="71"/>
      <c r="O114" s="71"/>
      <c r="P114" s="71"/>
      <c r="Q114" s="71"/>
    </row>
    <row r="115" spans="1:17" ht="75.75" customHeight="1">
      <c r="A115" s="68">
        <v>79</v>
      </c>
      <c r="B115" s="69" t="s">
        <v>100</v>
      </c>
      <c r="C115" s="65">
        <v>638</v>
      </c>
      <c r="D115" s="65">
        <v>638</v>
      </c>
      <c r="E115" s="135">
        <f t="shared" si="16"/>
        <v>100</v>
      </c>
      <c r="F115" s="65">
        <v>690</v>
      </c>
      <c r="G115" s="135">
        <f t="shared" si="12"/>
        <v>108.15047021943573</v>
      </c>
      <c r="H115" s="65">
        <v>690</v>
      </c>
      <c r="I115" s="135">
        <f t="shared" si="13"/>
        <v>100</v>
      </c>
      <c r="J115" s="65">
        <v>690</v>
      </c>
      <c r="K115" s="135">
        <f t="shared" si="14"/>
        <v>100</v>
      </c>
      <c r="L115" s="70"/>
      <c r="M115" s="71"/>
      <c r="N115" s="71"/>
      <c r="O115" s="71"/>
      <c r="P115" s="71"/>
      <c r="Q115" s="71"/>
    </row>
    <row r="116" spans="1:17" ht="48" customHeight="1">
      <c r="A116" s="68">
        <v>80</v>
      </c>
      <c r="B116" s="69" t="s">
        <v>101</v>
      </c>
      <c r="C116" s="65">
        <v>1430</v>
      </c>
      <c r="D116" s="65">
        <v>1430</v>
      </c>
      <c r="E116" s="135">
        <f t="shared" si="16"/>
        <v>100</v>
      </c>
      <c r="F116" s="65">
        <v>1490</v>
      </c>
      <c r="G116" s="135">
        <f t="shared" si="12"/>
        <v>104.19580419580419</v>
      </c>
      <c r="H116" s="65">
        <v>1490</v>
      </c>
      <c r="I116" s="135">
        <f t="shared" si="13"/>
        <v>100</v>
      </c>
      <c r="J116" s="65">
        <v>1490</v>
      </c>
      <c r="K116" s="135">
        <f t="shared" si="14"/>
        <v>100</v>
      </c>
      <c r="L116" s="70"/>
      <c r="M116" s="71"/>
      <c r="N116" s="71"/>
      <c r="O116" s="71"/>
      <c r="P116" s="71"/>
      <c r="Q116" s="71"/>
    </row>
    <row r="117" spans="1:17" ht="57" customHeight="1">
      <c r="A117" s="68">
        <v>81</v>
      </c>
      <c r="B117" s="90" t="s">
        <v>102</v>
      </c>
      <c r="C117" s="65">
        <v>5</v>
      </c>
      <c r="D117" s="65">
        <v>5</v>
      </c>
      <c r="E117" s="135">
        <f t="shared" si="16"/>
        <v>100</v>
      </c>
      <c r="F117" s="65">
        <v>5</v>
      </c>
      <c r="G117" s="135">
        <f t="shared" si="12"/>
        <v>100</v>
      </c>
      <c r="H117" s="65">
        <v>5</v>
      </c>
      <c r="I117" s="135">
        <f t="shared" si="13"/>
        <v>100</v>
      </c>
      <c r="J117" s="65">
        <v>5</v>
      </c>
      <c r="K117" s="135">
        <f t="shared" si="14"/>
        <v>100</v>
      </c>
      <c r="L117" s="70"/>
      <c r="M117" s="71"/>
      <c r="N117" s="71"/>
      <c r="O117" s="71"/>
      <c r="P117" s="71"/>
      <c r="Q117" s="71"/>
    </row>
    <row r="118" spans="1:17" ht="70.5" customHeight="1" hidden="1">
      <c r="A118" s="68">
        <v>93</v>
      </c>
      <c r="B118" s="69" t="s">
        <v>91</v>
      </c>
      <c r="C118" s="65"/>
      <c r="D118" s="65"/>
      <c r="E118" s="135" t="e">
        <f t="shared" si="16"/>
        <v>#DIV/0!</v>
      </c>
      <c r="F118" s="65"/>
      <c r="G118" s="135" t="e">
        <f t="shared" si="12"/>
        <v>#DIV/0!</v>
      </c>
      <c r="H118" s="65"/>
      <c r="I118" s="135" t="e">
        <f t="shared" si="13"/>
        <v>#DIV/0!</v>
      </c>
      <c r="J118" s="65"/>
      <c r="K118" s="135" t="e">
        <f t="shared" si="14"/>
        <v>#DIV/0!</v>
      </c>
      <c r="L118" s="70"/>
      <c r="M118" s="71"/>
      <c r="N118" s="71"/>
      <c r="O118" s="71"/>
      <c r="P118" s="71"/>
      <c r="Q118" s="71"/>
    </row>
    <row r="119" spans="1:17" ht="49.5" customHeight="1">
      <c r="A119" s="68"/>
      <c r="B119" s="80" t="s">
        <v>90</v>
      </c>
      <c r="C119" s="76"/>
      <c r="D119" s="76"/>
      <c r="E119" s="169"/>
      <c r="F119" s="76"/>
      <c r="G119" s="169"/>
      <c r="H119" s="76"/>
      <c r="I119" s="169"/>
      <c r="J119" s="76"/>
      <c r="K119" s="169"/>
      <c r="L119" s="70"/>
      <c r="M119" s="71"/>
      <c r="N119" s="71"/>
      <c r="O119" s="71"/>
      <c r="P119" s="71"/>
      <c r="Q119" s="71"/>
    </row>
    <row r="120" spans="1:17" ht="62.25" customHeight="1">
      <c r="A120" s="68">
        <v>82</v>
      </c>
      <c r="B120" s="69" t="s">
        <v>103</v>
      </c>
      <c r="C120" s="65">
        <v>376.3</v>
      </c>
      <c r="D120" s="65">
        <v>287.2</v>
      </c>
      <c r="E120" s="135">
        <f t="shared" si="16"/>
        <v>76.32208344406058</v>
      </c>
      <c r="F120" s="65">
        <v>287</v>
      </c>
      <c r="G120" s="135">
        <f t="shared" si="12"/>
        <v>99.93036211699165</v>
      </c>
      <c r="H120" s="65">
        <v>287.3</v>
      </c>
      <c r="I120" s="135">
        <f t="shared" si="13"/>
        <v>100.10452961672473</v>
      </c>
      <c r="J120" s="65">
        <v>286.9</v>
      </c>
      <c r="K120" s="135">
        <f t="shared" si="14"/>
        <v>99.86077271145143</v>
      </c>
      <c r="L120" s="70"/>
      <c r="M120" s="71"/>
      <c r="N120" s="71"/>
      <c r="O120" s="71"/>
      <c r="P120" s="71"/>
      <c r="Q120" s="71"/>
    </row>
    <row r="121" spans="1:17" ht="49.5" customHeight="1">
      <c r="A121" s="68">
        <v>83</v>
      </c>
      <c r="B121" s="69" t="s">
        <v>96</v>
      </c>
      <c r="C121" s="65">
        <v>31.8</v>
      </c>
      <c r="D121" s="65">
        <v>30.4</v>
      </c>
      <c r="E121" s="135">
        <f t="shared" si="16"/>
        <v>95.59748427672955</v>
      </c>
      <c r="F121" s="65">
        <v>31.1</v>
      </c>
      <c r="G121" s="135">
        <f t="shared" si="12"/>
        <v>102.30263157894737</v>
      </c>
      <c r="H121" s="65">
        <v>31.8</v>
      </c>
      <c r="I121" s="135">
        <f t="shared" si="13"/>
        <v>102.2508038585209</v>
      </c>
      <c r="J121" s="65">
        <v>32.4</v>
      </c>
      <c r="K121" s="135">
        <f t="shared" si="14"/>
        <v>101.88679245283019</v>
      </c>
      <c r="L121" s="70"/>
      <c r="M121" s="71"/>
      <c r="N121" s="71"/>
      <c r="O121" s="71"/>
      <c r="P121" s="71"/>
      <c r="Q121" s="71"/>
    </row>
    <row r="122" spans="1:17" ht="49.5" customHeight="1">
      <c r="A122" s="68">
        <v>84</v>
      </c>
      <c r="B122" s="69" t="s">
        <v>97</v>
      </c>
      <c r="C122" s="65">
        <v>73.4</v>
      </c>
      <c r="D122" s="65">
        <v>72.6</v>
      </c>
      <c r="E122" s="135">
        <f t="shared" si="16"/>
        <v>98.9100817438692</v>
      </c>
      <c r="F122" s="65">
        <v>73.3</v>
      </c>
      <c r="G122" s="135">
        <f t="shared" si="12"/>
        <v>100.96418732782368</v>
      </c>
      <c r="H122" s="65">
        <v>74</v>
      </c>
      <c r="I122" s="135">
        <f t="shared" si="13"/>
        <v>100.9549795361528</v>
      </c>
      <c r="J122" s="65">
        <v>74.6</v>
      </c>
      <c r="K122" s="135">
        <f t="shared" si="14"/>
        <v>100.8108108108108</v>
      </c>
      <c r="L122" s="70"/>
      <c r="M122" s="71"/>
      <c r="N122" s="71"/>
      <c r="O122" s="71"/>
      <c r="P122" s="71"/>
      <c r="Q122" s="71"/>
    </row>
    <row r="123" spans="1:17" ht="49.5" customHeight="1" hidden="1">
      <c r="A123" s="68">
        <v>97</v>
      </c>
      <c r="B123" s="69" t="s">
        <v>104</v>
      </c>
      <c r="C123" s="65"/>
      <c r="D123" s="65"/>
      <c r="E123" s="135" t="e">
        <f t="shared" si="16"/>
        <v>#DIV/0!</v>
      </c>
      <c r="F123" s="65"/>
      <c r="G123" s="135" t="e">
        <f t="shared" si="12"/>
        <v>#DIV/0!</v>
      </c>
      <c r="H123" s="65"/>
      <c r="I123" s="135" t="e">
        <f t="shared" si="13"/>
        <v>#DIV/0!</v>
      </c>
      <c r="J123" s="65"/>
      <c r="K123" s="135" t="e">
        <f t="shared" si="14"/>
        <v>#DIV/0!</v>
      </c>
      <c r="L123" s="70"/>
      <c r="M123" s="71"/>
      <c r="N123" s="71"/>
      <c r="O123" s="71"/>
      <c r="P123" s="71"/>
      <c r="Q123" s="71"/>
    </row>
    <row r="124" spans="1:17" ht="49.5" customHeight="1">
      <c r="A124" s="68">
        <v>85</v>
      </c>
      <c r="B124" s="69" t="s">
        <v>95</v>
      </c>
      <c r="C124" s="65">
        <v>60.8</v>
      </c>
      <c r="D124" s="65">
        <v>60.8</v>
      </c>
      <c r="E124" s="135">
        <f t="shared" si="16"/>
        <v>100</v>
      </c>
      <c r="F124" s="65">
        <v>60.8</v>
      </c>
      <c r="G124" s="135">
        <f t="shared" si="12"/>
        <v>100</v>
      </c>
      <c r="H124" s="65">
        <v>60.8</v>
      </c>
      <c r="I124" s="135">
        <f t="shared" si="13"/>
        <v>100</v>
      </c>
      <c r="J124" s="65">
        <v>60.8</v>
      </c>
      <c r="K124" s="135">
        <f t="shared" si="14"/>
        <v>100</v>
      </c>
      <c r="L124" s="70"/>
      <c r="M124" s="71"/>
      <c r="N124" s="71"/>
      <c r="O124" s="71"/>
      <c r="P124" s="71"/>
      <c r="Q124" s="71"/>
    </row>
    <row r="125" spans="1:17" ht="49.5" customHeight="1">
      <c r="A125" s="68">
        <v>86</v>
      </c>
      <c r="B125" s="69" t="s">
        <v>92</v>
      </c>
      <c r="C125" s="65">
        <v>51.2</v>
      </c>
      <c r="D125" s="65">
        <v>52</v>
      </c>
      <c r="E125" s="135">
        <f t="shared" si="16"/>
        <v>101.5625</v>
      </c>
      <c r="F125" s="65">
        <v>52.5</v>
      </c>
      <c r="G125" s="135">
        <f t="shared" si="12"/>
        <v>100.96153846153845</v>
      </c>
      <c r="H125" s="65">
        <v>52.9</v>
      </c>
      <c r="I125" s="135">
        <f t="shared" si="13"/>
        <v>100.76190476190476</v>
      </c>
      <c r="J125" s="65">
        <v>53.1</v>
      </c>
      <c r="K125" s="135">
        <f t="shared" si="14"/>
        <v>100.37807183364839</v>
      </c>
      <c r="L125" s="70"/>
      <c r="M125" s="71"/>
      <c r="N125" s="71"/>
      <c r="O125" s="71"/>
      <c r="P125" s="71"/>
      <c r="Q125" s="71"/>
    </row>
    <row r="126" spans="1:17" ht="27" customHeight="1">
      <c r="A126" s="68"/>
      <c r="B126" s="89" t="s">
        <v>93</v>
      </c>
      <c r="C126" s="76"/>
      <c r="D126" s="76"/>
      <c r="E126" s="169"/>
      <c r="F126" s="76"/>
      <c r="G126" s="169"/>
      <c r="H126" s="76"/>
      <c r="I126" s="169"/>
      <c r="J126" s="76"/>
      <c r="K126" s="169"/>
      <c r="L126" s="70"/>
      <c r="M126" s="71"/>
      <c r="N126" s="71"/>
      <c r="O126" s="71"/>
      <c r="P126" s="71"/>
      <c r="Q126" s="71"/>
    </row>
    <row r="127" spans="1:17" ht="54.75" customHeight="1">
      <c r="A127" s="68">
        <v>87</v>
      </c>
      <c r="B127" s="69" t="s">
        <v>152</v>
      </c>
      <c r="C127" s="65">
        <v>1250</v>
      </c>
      <c r="D127" s="65">
        <v>156</v>
      </c>
      <c r="E127" s="135">
        <f t="shared" si="16"/>
        <v>12.479999999999999</v>
      </c>
      <c r="F127" s="65">
        <v>157</v>
      </c>
      <c r="G127" s="135">
        <f t="shared" si="12"/>
        <v>100.64102564102564</v>
      </c>
      <c r="H127" s="65">
        <v>158</v>
      </c>
      <c r="I127" s="135">
        <f t="shared" si="13"/>
        <v>100.63694267515923</v>
      </c>
      <c r="J127" s="65">
        <v>158</v>
      </c>
      <c r="K127" s="135">
        <f t="shared" si="14"/>
        <v>100</v>
      </c>
      <c r="L127" s="70"/>
      <c r="M127" s="71"/>
      <c r="N127" s="71"/>
      <c r="O127" s="71"/>
      <c r="P127" s="71"/>
      <c r="Q127" s="71"/>
    </row>
    <row r="128" spans="1:17" ht="75.75" customHeight="1">
      <c r="A128" s="68">
        <v>88</v>
      </c>
      <c r="B128" s="69" t="s">
        <v>153</v>
      </c>
      <c r="C128" s="65">
        <v>2150</v>
      </c>
      <c r="D128" s="65">
        <v>1838</v>
      </c>
      <c r="E128" s="135">
        <f t="shared" si="16"/>
        <v>85.48837209302326</v>
      </c>
      <c r="F128" s="65">
        <v>1839</v>
      </c>
      <c r="G128" s="135">
        <f t="shared" si="12"/>
        <v>100.0544069640914</v>
      </c>
      <c r="H128" s="65">
        <v>1842</v>
      </c>
      <c r="I128" s="135">
        <f t="shared" si="13"/>
        <v>100.16313213703098</v>
      </c>
      <c r="J128" s="65">
        <v>1852</v>
      </c>
      <c r="K128" s="135">
        <f t="shared" si="14"/>
        <v>100.54288816503801</v>
      </c>
      <c r="L128" s="70"/>
      <c r="M128" s="71"/>
      <c r="N128" s="71"/>
      <c r="O128" s="71"/>
      <c r="P128" s="71"/>
      <c r="Q128" s="71"/>
    </row>
    <row r="129" spans="1:17" ht="120.75" customHeight="1">
      <c r="A129" s="68">
        <v>89</v>
      </c>
      <c r="B129" s="69" t="s">
        <v>94</v>
      </c>
      <c r="C129" s="65">
        <v>45515</v>
      </c>
      <c r="D129" s="65">
        <v>30000</v>
      </c>
      <c r="E129" s="135">
        <f t="shared" si="16"/>
        <v>65.9123365923322</v>
      </c>
      <c r="F129" s="65">
        <v>30000</v>
      </c>
      <c r="G129" s="135">
        <f t="shared" si="12"/>
        <v>100</v>
      </c>
      <c r="H129" s="65">
        <v>30000</v>
      </c>
      <c r="I129" s="135">
        <f t="shared" si="13"/>
        <v>100</v>
      </c>
      <c r="J129" s="65">
        <v>30000</v>
      </c>
      <c r="K129" s="135">
        <f t="shared" si="14"/>
        <v>100</v>
      </c>
      <c r="L129" s="70"/>
      <c r="M129" s="71"/>
      <c r="N129" s="71"/>
      <c r="O129" s="71"/>
      <c r="P129" s="71"/>
      <c r="Q129" s="71"/>
    </row>
    <row r="130" spans="1:17" ht="17.25" customHeight="1">
      <c r="A130" s="136"/>
      <c r="B130" s="137"/>
      <c r="C130" s="77"/>
      <c r="D130" s="77"/>
      <c r="E130" s="138"/>
      <c r="F130" s="77"/>
      <c r="G130" s="138"/>
      <c r="H130" s="77"/>
      <c r="I130" s="138"/>
      <c r="J130" s="77"/>
      <c r="K130" s="138"/>
      <c r="L130" s="71" t="s">
        <v>149</v>
      </c>
      <c r="M130" s="71"/>
      <c r="N130" s="71"/>
      <c r="O130" s="71"/>
      <c r="P130" s="71"/>
      <c r="Q130" s="71"/>
    </row>
    <row r="131" spans="1:17" ht="17.25" customHeight="1">
      <c r="A131" s="136"/>
      <c r="B131" s="137"/>
      <c r="C131" s="77"/>
      <c r="D131" s="77"/>
      <c r="E131" s="138"/>
      <c r="F131" s="77"/>
      <c r="G131" s="138"/>
      <c r="H131" s="77"/>
      <c r="I131" s="138"/>
      <c r="J131" s="77"/>
      <c r="K131" s="138"/>
      <c r="L131" s="71"/>
      <c r="M131" s="71"/>
      <c r="N131" s="71"/>
      <c r="O131" s="71"/>
      <c r="P131" s="71"/>
      <c r="Q131" s="71"/>
    </row>
    <row r="132" spans="1:17" ht="17.25" customHeight="1">
      <c r="A132" s="214"/>
      <c r="B132" s="215" t="s">
        <v>161</v>
      </c>
      <c r="C132" s="216"/>
      <c r="D132" s="217"/>
      <c r="E132" s="218"/>
      <c r="F132" s="219"/>
      <c r="G132" s="218"/>
      <c r="H132" s="220"/>
      <c r="I132" s="219"/>
      <c r="J132" s="220"/>
      <c r="K132" s="138"/>
      <c r="L132" s="71"/>
      <c r="M132" s="71"/>
      <c r="N132" s="71"/>
      <c r="O132" s="71"/>
      <c r="P132" s="71"/>
      <c r="Q132" s="71"/>
    </row>
    <row r="133" spans="1:10" ht="18.75">
      <c r="A133" s="221"/>
      <c r="B133" s="215" t="s">
        <v>162</v>
      </c>
      <c r="C133" s="216"/>
      <c r="D133" s="217"/>
      <c r="E133" s="218"/>
      <c r="F133" s="215"/>
      <c r="G133" s="216"/>
      <c r="H133" s="221"/>
      <c r="I133" s="222"/>
      <c r="J133" s="223"/>
    </row>
    <row r="134" spans="1:10" ht="18.75">
      <c r="A134" s="224"/>
      <c r="B134" s="225" t="s">
        <v>120</v>
      </c>
      <c r="C134" s="224"/>
      <c r="D134" s="226"/>
      <c r="E134" s="227"/>
      <c r="F134" s="225"/>
      <c r="G134" s="227"/>
      <c r="H134" s="221" t="s">
        <v>163</v>
      </c>
      <c r="I134" s="228"/>
      <c r="J134" s="221"/>
    </row>
  </sheetData>
  <sheetProtection/>
  <mergeCells count="20">
    <mergeCell ref="H9:K9"/>
    <mergeCell ref="B82:K82"/>
    <mergeCell ref="I133:J133"/>
    <mergeCell ref="J1:K1"/>
    <mergeCell ref="I4:J4"/>
    <mergeCell ref="B11:J11"/>
    <mergeCell ref="B12:J12"/>
    <mergeCell ref="B132:C132"/>
    <mergeCell ref="B133:C133"/>
    <mergeCell ref="F133:G133"/>
    <mergeCell ref="A13:A14"/>
    <mergeCell ref="B13:B14"/>
    <mergeCell ref="B26:D26"/>
    <mergeCell ref="H3:K3"/>
    <mergeCell ref="B37:K37"/>
    <mergeCell ref="B51:K51"/>
    <mergeCell ref="H5:K5"/>
    <mergeCell ref="H6:K6"/>
    <mergeCell ref="H7:K7"/>
    <mergeCell ref="H8:K8"/>
  </mergeCells>
  <printOptions/>
  <pageMargins left="0.31496062992125984" right="0.31496062992125984" top="0.9448818897637796" bottom="0.35433070866141736" header="0.31496062992125984" footer="0.31496062992125984"/>
  <pageSetup horizontalDpi="600" verticalDpi="600" orientation="landscape" paperSize="9" scale="71" r:id="rId1"/>
  <headerFooter differentFirst="1" scaleWithDoc="0">
    <oddHeader>&amp;C&amp;P</oddHeader>
  </headerFooter>
  <rowBreaks count="6" manualBreakCount="6">
    <brk id="23" max="10" man="1"/>
    <brk id="36" max="10" man="1"/>
    <brk id="56" max="10" man="1"/>
    <brk id="72" max="10" man="1"/>
    <brk id="86" max="10" man="1"/>
    <brk id="9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2019-11-19T12:20:28Z</cp:lastPrinted>
  <dcterms:created xsi:type="dcterms:W3CDTF">2010-11-18T16:28:39Z</dcterms:created>
  <dcterms:modified xsi:type="dcterms:W3CDTF">2019-12-05T07:50:50Z</dcterms:modified>
  <cp:category/>
  <cp:version/>
  <cp:contentType/>
  <cp:contentStatus/>
</cp:coreProperties>
</file>